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ои_документы\прогнозы района\2026-2028\"/>
    </mc:Choice>
  </mc:AlternateContent>
  <xr:revisionPtr revIDLastSave="0" documentId="13_ncr:1_{7A517BBF-DB4D-4320-8689-3641A5B920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Лист1!$5:$7</definedName>
    <definedName name="_xlnm.Print_Area" localSheetId="0">Лист1!$A$1:$K$103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  <c r="G97" i="1" s="1"/>
  <c r="D97" i="1"/>
  <c r="D95" i="1"/>
  <c r="D93" i="1"/>
  <c r="E93" i="1"/>
  <c r="K93" i="1"/>
  <c r="I93" i="1"/>
  <c r="H93" i="1"/>
  <c r="K98" i="1"/>
  <c r="J98" i="1"/>
  <c r="I98" i="1"/>
  <c r="H98" i="1"/>
  <c r="G98" i="1"/>
  <c r="F98" i="1"/>
  <c r="K17" i="1"/>
  <c r="I17" i="1"/>
  <c r="G17" i="1"/>
  <c r="F17" i="1"/>
  <c r="H17" i="1" s="1"/>
  <c r="E17" i="1"/>
  <c r="E20" i="1"/>
  <c r="F20" i="1" s="1"/>
  <c r="H20" i="1" s="1"/>
  <c r="J20" i="1" s="1"/>
  <c r="E23" i="1"/>
  <c r="G23" i="1" s="1"/>
  <c r="I23" i="1" s="1"/>
  <c r="K23" i="1" s="1"/>
  <c r="K16" i="1" s="1"/>
  <c r="J93" i="1" l="1"/>
  <c r="G16" i="1"/>
  <c r="F23" i="1"/>
  <c r="H23" i="1" s="1"/>
  <c r="J23" i="1" s="1"/>
  <c r="I16" i="1"/>
  <c r="H16" i="1"/>
  <c r="J17" i="1"/>
  <c r="J16" i="1" s="1"/>
  <c r="G20" i="1"/>
  <c r="I20" i="1" s="1"/>
  <c r="K20" i="1" s="1"/>
  <c r="D18" i="1"/>
  <c r="F16" i="1"/>
  <c r="E16" i="1"/>
  <c r="D16" i="1"/>
  <c r="K14" i="1" l="1"/>
  <c r="J14" i="1"/>
  <c r="I14" i="1"/>
  <c r="K12" i="1"/>
  <c r="J12" i="1"/>
  <c r="I12" i="1"/>
  <c r="H12" i="1"/>
  <c r="K10" i="1"/>
  <c r="J10" i="1"/>
  <c r="I10" i="1"/>
  <c r="H10" i="1"/>
  <c r="G14" i="1"/>
  <c r="F14" i="1"/>
  <c r="H14" i="1" s="1"/>
  <c r="G12" i="1"/>
  <c r="F12" i="1"/>
  <c r="G10" i="1"/>
  <c r="F10" i="1"/>
  <c r="D13" i="1"/>
  <c r="E14" i="1" s="1"/>
  <c r="D11" i="1"/>
  <c r="E12" i="1" s="1"/>
  <c r="D10" i="1"/>
  <c r="E94" i="1" l="1"/>
  <c r="G94" i="1" s="1"/>
  <c r="I94" i="1" l="1"/>
  <c r="F94" i="1"/>
  <c r="E96" i="1"/>
  <c r="E97" i="1" s="1"/>
  <c r="K94" i="1" l="1"/>
  <c r="K96" i="1" s="1"/>
  <c r="I96" i="1"/>
  <c r="I97" i="1" s="1"/>
  <c r="H94" i="1"/>
  <c r="F96" i="1"/>
  <c r="F97" i="1" s="1"/>
  <c r="K97" i="1" l="1"/>
  <c r="H96" i="1"/>
  <c r="H97" i="1" s="1"/>
  <c r="J94" i="1"/>
  <c r="J96" i="1" s="1"/>
  <c r="J97" i="1" l="1"/>
</calcChain>
</file>

<file path=xl/sharedStrings.xml><?xml version="1.0" encoding="utf-8"?>
<sst xmlns="http://schemas.openxmlformats.org/spreadsheetml/2006/main" count="175" uniqueCount="114">
  <si>
    <t xml:space="preserve">       Показатели</t>
  </si>
  <si>
    <t>Единица измерения</t>
  </si>
  <si>
    <t>млн.руб.</t>
  </si>
  <si>
    <t>%</t>
  </si>
  <si>
    <t>в том числе</t>
  </si>
  <si>
    <t>человек</t>
  </si>
  <si>
    <t>рублей</t>
  </si>
  <si>
    <t>ПОТРЕБИТЕЛЬСКИЙ  РЫНОК</t>
  </si>
  <si>
    <t>тонн</t>
  </si>
  <si>
    <t>тыс.шт</t>
  </si>
  <si>
    <t>Индекс-дефлятор к предыдущему году</t>
  </si>
  <si>
    <t>Выплаты социального характера, всего</t>
  </si>
  <si>
    <t>Индекс промышленного производства</t>
  </si>
  <si>
    <t xml:space="preserve">Индекс производства к предыдущему году </t>
  </si>
  <si>
    <t>Инвестиции в основной капитал за счет всех источников финансирования - всего</t>
  </si>
  <si>
    <t>Индекс физического объема к предыдущему году в сопоставимых ценах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</si>
  <si>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</si>
  <si>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</si>
  <si>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</si>
  <si>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 xml:space="preserve">Объем платных услуг населению </t>
  </si>
  <si>
    <t>Индекс физического объема платных услуг населению</t>
  </si>
  <si>
    <t xml:space="preserve"> Т Р У Д     </t>
  </si>
  <si>
    <t xml:space="preserve"> ФИНАНСЫ</t>
  </si>
  <si>
    <t xml:space="preserve"> СЕЛЬСКОЕ ХОЗЯЙСТВО</t>
  </si>
  <si>
    <t>ПРОИЗВОДСТВО ВАЖНЕЙШИХ ВИДОВ ПРОДУКЦИИ В НАТУРАЛЬНОМ ВЫРАЖЕНИИ</t>
  </si>
  <si>
    <t>тыс. тонн</t>
  </si>
  <si>
    <t>единиц</t>
  </si>
  <si>
    <t>в % к пред. году</t>
  </si>
  <si>
    <t>СТРОИТЕЛЬСТВО и  ИНВЕСТИЦИИ</t>
  </si>
  <si>
    <t xml:space="preserve"> прогноз</t>
  </si>
  <si>
    <t>млн. рублей в ценах соотв.лет</t>
  </si>
  <si>
    <t xml:space="preserve">млн. руб. </t>
  </si>
  <si>
    <t>млн. руб. в ценах соотв. лет</t>
  </si>
  <si>
    <t>% к пред. году</t>
  </si>
  <si>
    <t>кв.м общей площади</t>
  </si>
  <si>
    <t>Объем выполненных работ по виду деятельности "строительство"</t>
  </si>
  <si>
    <t>Ввод в действие жилых домов</t>
  </si>
  <si>
    <t>Ввод в действие новых (производственных) предприятий или объектов (расшифровать по срокам ввода)</t>
  </si>
  <si>
    <t>Отчёт</t>
  </si>
  <si>
    <t>ПРОМЫШЛЕННОЕ ПРОИЗВОДСТВО</t>
  </si>
  <si>
    <t>Продукция сельского хозяйства в хозяйствах всех категорий</t>
  </si>
  <si>
    <t>% к предыдущему году</t>
  </si>
  <si>
    <t>тыс. плот. куб. м</t>
  </si>
  <si>
    <t>Прибыль прибыльных организаций с учетом филиалов и структурных подразделений организаций, зарегистрированных за пределами области</t>
  </si>
  <si>
    <t>Оценка</t>
  </si>
  <si>
    <t>ДЕМОГРАФИЧЕСКИЕ ПОКАЗАТЕЛИ</t>
  </si>
  <si>
    <t>Численность постоянного населения (среднегодовая)</t>
  </si>
  <si>
    <t>тыс. человек</t>
  </si>
  <si>
    <t>Индекс-дефлятор объема платных услуг</t>
  </si>
  <si>
    <t>Численность безработных, зарегистрированных в службах занятости</t>
  </si>
  <si>
    <t xml:space="preserve">Численность незанятых граждан, зарегистрированных в органах государственной службы занятости, в расчете на одну заявленную вакансию </t>
  </si>
  <si>
    <t xml:space="preserve">Доля прибыльных предприятий </t>
  </si>
  <si>
    <t>Прогноз социально - экономического развития муниципального образования</t>
  </si>
  <si>
    <t>Продукция сельского хозяйства</t>
  </si>
  <si>
    <t>Промышленная продукция</t>
  </si>
  <si>
    <t>Продукция растениеводства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</si>
  <si>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</si>
  <si>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</si>
  <si>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</si>
  <si>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</si>
  <si>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</si>
  <si>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Кондитерские изделия</t>
  </si>
  <si>
    <t>Среднемесячная заработная плата одного работника</t>
  </si>
  <si>
    <t>Финансовый результат с учетом филиалов и структурных подразделений организаций, зарегистрированных за пределами области (прибыль(+), убыток (-)</t>
  </si>
  <si>
    <t>Скот и птица на убой (в живом весе)</t>
  </si>
  <si>
    <t>Молоко</t>
  </si>
  <si>
    <t>Яйца</t>
  </si>
  <si>
    <t>Мясо и субпродукты пищевые домашней птицы</t>
  </si>
  <si>
    <t>Уровень регистрируемой безработицы (к численности населения в трудоспособном возрасте)</t>
  </si>
  <si>
    <t xml:space="preserve"> %</t>
  </si>
  <si>
    <t>Городское население (среднегодовая)</t>
  </si>
  <si>
    <t>Сельское население (среднегодовая)</t>
  </si>
  <si>
    <t>Продукты кисломолочные (кроме творога)</t>
  </si>
  <si>
    <t>Изделия хлебобулочные изделия недлительного хранения</t>
  </si>
  <si>
    <t>Молоко, кроме сырого</t>
  </si>
  <si>
    <t>Картофель</t>
  </si>
  <si>
    <t>Овощи</t>
  </si>
  <si>
    <t>Лесоматериалы необработанные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</si>
  <si>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</si>
  <si>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Масло сливочное, пасты масляные, масло топленое, жир молочный, спреды и смеси топленые сливочно-растительные</t>
  </si>
  <si>
    <t>консервативный</t>
  </si>
  <si>
    <t xml:space="preserve">базовый </t>
  </si>
  <si>
    <t>Объем отгруженных товаров собственного производства, выполненных работ и услуг собственными силами - C Обрабатывающие производства</t>
  </si>
  <si>
    <t xml:space="preserve">Объем отгруженных товаров собственного произ-водства, выполненных работ и услуг собственными силами -D Обеспечение электрической энергией, газом и паром; кондиционирование воздуха  </t>
  </si>
  <si>
    <t xml:space="preserve">Объем отгруженных товаров собственного произ-водства, выполненных работ и услуг собственными силами - E Водоснабжение; водоотведение, организация сбора и утилизации отходов, деятельность по ликвидации загрязнений </t>
  </si>
  <si>
    <t>Фонд начисленной заработной платы работников организаций (без субъектов  малого предпринимательства)</t>
  </si>
  <si>
    <t>Среднесписочная численность работников организаций (без субъектов малого предпринимательства)</t>
  </si>
  <si>
    <t>(Наименование городского/муниципального округа или муниципального района)</t>
  </si>
  <si>
    <t>2023 год</t>
  </si>
  <si>
    <t>2026 год (по вариантам)</t>
  </si>
  <si>
    <t>2024 год</t>
  </si>
  <si>
    <t>2027 год (по вариантам)</t>
  </si>
  <si>
    <t xml:space="preserve"> на 2026 год и плановый период 2027 и 2028 годов</t>
  </si>
  <si>
    <t>2025 год</t>
  </si>
  <si>
    <t>2028 год (по вариантам)</t>
  </si>
  <si>
    <t>Няндомского муниципального округа Архангельской области</t>
  </si>
  <si>
    <t>Устройство беговой дорожки в городском парке</t>
  </si>
  <si>
    <t>Строительство   многоквартирных домов для переселения граждан из аварийного жилого фонда</t>
  </si>
  <si>
    <t>Строительство линейного объекта «Уличное освещение  с применением энергосберегающих технологий» в сельских нас.пунктах</t>
  </si>
  <si>
    <t xml:space="preserve">Строительство спортивного комплекса с универсальным игровым залом в городском парке города Няндома </t>
  </si>
  <si>
    <t xml:space="preserve">Строительство  общеобразовательной  школы в городе Няндома </t>
  </si>
  <si>
    <t>Строительство, реконструкция, техническое перевооружение системы водоснабжения города Няндома</t>
  </si>
  <si>
    <t>Строительство линии освещения в г.Няндома</t>
  </si>
  <si>
    <t>Строительство котельной «Центральная» с переводом в водогрейный режим и использованием в качестве топлива природного газа,</t>
  </si>
  <si>
    <t>Строительство газопровода-отвода и ГРС Няндома</t>
  </si>
  <si>
    <t>Строительство объекта "Газопровод распределительный микрорайона Каргополь-2 Няндомского района Архангельской области" протяженностью  0,87км</t>
  </si>
  <si>
    <t>Строительство кафе</t>
  </si>
  <si>
    <t>строительство лесопильного цеха</t>
  </si>
  <si>
    <t>строительство железнодорожного тупика</t>
  </si>
  <si>
    <t>Строительство  объекта  "Газопровод распределительный г. Няндома Няндомского района Архангельской области" протяженностью  32,5 км</t>
  </si>
  <si>
    <t xml:space="preserve">Распределительный газопровод  в мр-не Каргополь-2 </t>
  </si>
  <si>
    <t xml:space="preserve">Строительство объектов   уличного освещения в поселке Шалакуша с использованием энергосберегающих технологий </t>
  </si>
  <si>
    <t>Строительство ЦТП "3 Подъем" с учетом контура ГВС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</si>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</sst>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1" fillId="0" borderId="0" xfId="0" applyFont="1" applyFill="1" applyBorder="1"/>
    <xf numFmtId="0" fontId="1" fillId="0" borderId="0" xfId="0" applyFont="1" applyFill="1"/>
    <xf numFmtId="0" fontId="5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 inden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 applyProtection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top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2" fontId="9" fillId="0" borderId="1" xfId="0" applyNumberFormat="1" applyFont="1" applyBorder="1"/>
    <xf numFmtId="0" fontId="9" fillId="0" borderId="1" xfId="0" applyFont="1" applyFill="1" applyBorder="1" applyAlignment="1" applyProtection="1">
      <alignment horizontal="center" vertical="center" wrapText="1"/>
    </xf>
    <xf numFmtId="2" fontId="9" fillId="0" borderId="0" xfId="0" applyNumberFormat="1" applyFont="1" applyFill="1" applyBorder="1"/>
    <xf numFmtId="2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/>
    </xf>
    <xf numFmtId="2" fontId="11" fillId="0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Fill="1" applyBorder="1" applyAlignment="1" applyProtection="1">
      <alignment horizontal="right" vertical="center" wrapText="1"/>
    </xf>
    <xf numFmtId="2" fontId="8" fillId="0" borderId="1" xfId="0" applyNumberFormat="1" applyFont="1" applyFill="1" applyBorder="1" applyAlignment="1" applyProtection="1">
      <alignment horizontal="left" vertical="center" wrapText="1" shrinkToFi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right" vertical="center" wrapText="1" shrinkToFit="1"/>
    </xf>
    <xf numFmtId="2" fontId="8" fillId="0" borderId="1" xfId="0" applyNumberFormat="1" applyFont="1" applyFill="1" applyBorder="1" applyAlignment="1" applyProtection="1">
      <alignment horizontal="right" vertical="center" wrapText="1"/>
    </xf>
    <xf numFmtId="2" fontId="9" fillId="0" borderId="0" xfId="0" applyNumberFormat="1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/>
    </xf>
    <xf numFmtId="2" fontId="9" fillId="4" borderId="3" xfId="0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3"/>
  <sheetViews>
    <sheetView tabSelected="1" view="pageBreakPreview" zoomScale="124" zoomScaleNormal="220" zoomScaleSheetLayoutView="124" workbookViewId="0">
      <pane ySplit="7" topLeftCell="A89" activePane="bottomLeft" state="frozen"/>
      <selection pane="bottomLeft" activeCell="K96" sqref="K96"/>
    </sheetView>
  </sheetViews>
  <sheetFormatPr defaultRowHeight="12.75" x14ac:dyDescent="0.2"/>
  <cols>
    <col min="1" max="1" width="56.7109375" style="15" customWidth="1"/>
    <col min="2" max="2" width="14.5703125" style="10" customWidth="1"/>
    <col min="3" max="3" width="12.140625" style="8" customWidth="1"/>
    <col min="4" max="5" width="12.140625" style="9" customWidth="1"/>
    <col min="6" max="6" width="11.42578125" style="9" customWidth="1"/>
    <col min="7" max="7" width="10.5703125" style="9" customWidth="1"/>
    <col min="8" max="8" width="11.42578125" style="9" customWidth="1"/>
    <col min="9" max="9" width="10.85546875" style="9" customWidth="1"/>
    <col min="10" max="11" width="11.7109375" style="9" customWidth="1"/>
    <col min="12" max="19" width="9.140625" style="3"/>
  </cols>
  <sheetData>
    <row r="1" spans="1:19" s="1" customFormat="1" ht="15" x14ac:dyDescent="0.2">
      <c r="A1" s="72" t="s">
        <v>52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5"/>
      <c r="M1" s="5"/>
      <c r="N1" s="5"/>
      <c r="O1" s="5"/>
      <c r="P1" s="5"/>
      <c r="Q1" s="5"/>
      <c r="R1" s="5"/>
      <c r="S1" s="5"/>
    </row>
    <row r="2" spans="1:19" s="1" customFormat="1" ht="15" x14ac:dyDescent="0.2">
      <c r="A2" s="75" t="s">
        <v>95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5"/>
      <c r="M2" s="5"/>
      <c r="N2" s="5"/>
      <c r="O2" s="5"/>
      <c r="P2" s="5"/>
      <c r="Q2" s="5"/>
      <c r="R2" s="5"/>
      <c r="S2" s="5"/>
    </row>
    <row r="3" spans="1:19" s="1" customFormat="1" ht="15" x14ac:dyDescent="0.2">
      <c r="A3" s="76" t="s">
        <v>87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5"/>
      <c r="M3" s="5"/>
      <c r="N3" s="5"/>
      <c r="O3" s="5"/>
      <c r="P3" s="5"/>
      <c r="Q3" s="5"/>
      <c r="R3" s="5"/>
      <c r="S3" s="5"/>
    </row>
    <row r="4" spans="1:19" s="1" customFormat="1" ht="15" x14ac:dyDescent="0.2">
      <c r="A4" s="72" t="s">
        <v>92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5"/>
      <c r="M4" s="5"/>
      <c r="N4" s="5"/>
      <c r="O4" s="5"/>
      <c r="P4" s="5"/>
      <c r="Q4" s="5"/>
      <c r="R4" s="5"/>
      <c r="S4" s="5"/>
    </row>
    <row r="5" spans="1:19" s="7" customFormat="1" ht="15" x14ac:dyDescent="0.2">
      <c r="A5" s="80" t="s">
        <v>0</v>
      </c>
      <c r="B5" s="80" t="s">
        <v>1</v>
      </c>
      <c r="C5" s="73" t="s">
        <v>38</v>
      </c>
      <c r="D5" s="74"/>
      <c r="E5" s="16" t="s">
        <v>44</v>
      </c>
      <c r="F5" s="73" t="s">
        <v>29</v>
      </c>
      <c r="G5" s="78"/>
      <c r="H5" s="78"/>
      <c r="I5" s="78"/>
      <c r="J5" s="78"/>
      <c r="K5" s="78"/>
      <c r="L5" s="6"/>
      <c r="M5" s="6"/>
      <c r="N5" s="6"/>
      <c r="O5" s="6"/>
      <c r="P5" s="6"/>
      <c r="Q5" s="6"/>
      <c r="R5" s="6"/>
      <c r="S5" s="6"/>
    </row>
    <row r="6" spans="1:19" s="7" customFormat="1" ht="15" x14ac:dyDescent="0.2">
      <c r="A6" s="81"/>
      <c r="B6" s="81"/>
      <c r="C6" s="80" t="s">
        <v>88</v>
      </c>
      <c r="D6" s="79" t="s">
        <v>90</v>
      </c>
      <c r="E6" s="79" t="s">
        <v>93</v>
      </c>
      <c r="F6" s="79" t="s">
        <v>89</v>
      </c>
      <c r="G6" s="79"/>
      <c r="H6" s="79" t="s">
        <v>91</v>
      </c>
      <c r="I6" s="79"/>
      <c r="J6" s="79" t="s">
        <v>94</v>
      </c>
      <c r="K6" s="79"/>
      <c r="L6" s="6"/>
      <c r="M6" s="6"/>
      <c r="N6" s="6"/>
      <c r="O6" s="6"/>
      <c r="P6" s="6"/>
      <c r="Q6" s="6"/>
      <c r="R6" s="6"/>
      <c r="S6" s="6"/>
    </row>
    <row r="7" spans="1:19" s="7" customFormat="1" ht="30" x14ac:dyDescent="0.2">
      <c r="A7" s="82"/>
      <c r="B7" s="82"/>
      <c r="C7" s="82"/>
      <c r="D7" s="79"/>
      <c r="E7" s="79"/>
      <c r="F7" s="17" t="s">
        <v>80</v>
      </c>
      <c r="G7" s="17" t="s">
        <v>81</v>
      </c>
      <c r="H7" s="17" t="s">
        <v>80</v>
      </c>
      <c r="I7" s="17" t="s">
        <v>81</v>
      </c>
      <c r="J7" s="17" t="s">
        <v>80</v>
      </c>
      <c r="K7" s="17" t="s">
        <v>81</v>
      </c>
      <c r="L7" s="6"/>
      <c r="M7" s="6"/>
      <c r="N7" s="6"/>
      <c r="O7" s="6"/>
      <c r="P7" s="6"/>
      <c r="Q7" s="6"/>
      <c r="R7" s="6"/>
      <c r="S7" s="6"/>
    </row>
    <row r="8" spans="1:19" s="7" customFormat="1" ht="15" x14ac:dyDescent="0.2">
      <c r="A8" s="62" t="s">
        <v>45</v>
      </c>
      <c r="B8" s="63"/>
      <c r="C8" s="64"/>
      <c r="D8" s="64"/>
      <c r="E8" s="64"/>
      <c r="F8" s="64"/>
      <c r="G8" s="64"/>
      <c r="H8" s="65"/>
      <c r="I8" s="65"/>
      <c r="J8" s="65"/>
      <c r="K8" s="65"/>
      <c r="L8" s="6"/>
      <c r="M8" s="6"/>
      <c r="N8" s="6"/>
      <c r="O8" s="6"/>
      <c r="P8" s="6"/>
      <c r="Q8" s="6"/>
      <c r="R8" s="6"/>
      <c r="S8" s="6"/>
    </row>
    <row r="9" spans="1:19" s="14" customFormat="1" ht="15" x14ac:dyDescent="0.2">
      <c r="A9" s="66" t="s">
        <v>46</v>
      </c>
      <c r="B9" s="63" t="s">
        <v>47</v>
      </c>
      <c r="C9" s="67">
        <v>22.75</v>
      </c>
      <c r="D9" s="67">
        <v>22.51</v>
      </c>
      <c r="E9" s="67">
        <v>22.29</v>
      </c>
      <c r="F9" s="67">
        <v>22.03</v>
      </c>
      <c r="G9" s="67">
        <v>22.05</v>
      </c>
      <c r="H9" s="68">
        <v>21.71</v>
      </c>
      <c r="I9" s="68">
        <v>21.83</v>
      </c>
      <c r="J9" s="68">
        <v>21.58</v>
      </c>
      <c r="K9" s="68">
        <v>21.62</v>
      </c>
      <c r="L9" s="13"/>
      <c r="M9" s="13"/>
      <c r="N9" s="13"/>
      <c r="O9" s="13"/>
      <c r="P9" s="13"/>
      <c r="Q9" s="13"/>
      <c r="R9" s="13"/>
      <c r="S9" s="13"/>
    </row>
    <row r="10" spans="1:19" s="14" customFormat="1" ht="30" x14ac:dyDescent="0.2">
      <c r="A10" s="63"/>
      <c r="B10" s="63" t="s">
        <v>27</v>
      </c>
      <c r="C10" s="67">
        <v>98.57</v>
      </c>
      <c r="D10" s="67">
        <f>D9/C9*100</f>
        <v>98.945054945054949</v>
      </c>
      <c r="E10" s="67">
        <v>99</v>
      </c>
      <c r="F10" s="67">
        <f>F9/E9*100</f>
        <v>98.833557649170046</v>
      </c>
      <c r="G10" s="67">
        <f>G9/E9*100</f>
        <v>98.923283983849259</v>
      </c>
      <c r="H10" s="68">
        <f>H9/F9*100</f>
        <v>98.547435315478893</v>
      </c>
      <c r="I10" s="68">
        <f>I9/G9*100</f>
        <v>99.00226757369613</v>
      </c>
      <c r="J10" s="68">
        <f>J9/H9*100</f>
        <v>99.401197604790397</v>
      </c>
      <c r="K10" s="68">
        <f>K9/I9*100</f>
        <v>99.038021071919388</v>
      </c>
      <c r="L10" s="13"/>
      <c r="M10" s="13"/>
      <c r="N10" s="13"/>
      <c r="O10" s="13"/>
      <c r="P10" s="13"/>
      <c r="Q10" s="13"/>
      <c r="R10" s="13"/>
      <c r="S10" s="13"/>
    </row>
    <row r="11" spans="1:19" s="14" customFormat="1" ht="15" x14ac:dyDescent="0.2">
      <c r="A11" s="69" t="s">
        <v>70</v>
      </c>
      <c r="B11" s="63" t="s">
        <v>47</v>
      </c>
      <c r="C11" s="67">
        <v>18.11</v>
      </c>
      <c r="D11" s="67">
        <f>D9*79%</f>
        <v>17.782900000000001</v>
      </c>
      <c r="E11" s="67">
        <v>17.73</v>
      </c>
      <c r="F11" s="67">
        <v>17.899999999999999</v>
      </c>
      <c r="G11" s="67">
        <v>17.920000000000002</v>
      </c>
      <c r="H11" s="68">
        <v>17.8</v>
      </c>
      <c r="I11" s="68">
        <v>17.86</v>
      </c>
      <c r="J11" s="68">
        <v>17.79</v>
      </c>
      <c r="K11" s="68">
        <v>17.809999999999999</v>
      </c>
      <c r="L11" s="13"/>
      <c r="M11" s="13"/>
      <c r="N11" s="13"/>
      <c r="O11" s="13"/>
      <c r="P11" s="13"/>
      <c r="Q11" s="13"/>
      <c r="R11" s="13"/>
      <c r="S11" s="13"/>
    </row>
    <row r="12" spans="1:19" s="14" customFormat="1" ht="25.5" customHeight="1" x14ac:dyDescent="0.2">
      <c r="A12" s="66"/>
      <c r="B12" s="70" t="s">
        <v>41</v>
      </c>
      <c r="C12" s="67">
        <v>99.23</v>
      </c>
      <c r="D12" s="67">
        <v>99.39</v>
      </c>
      <c r="E12" s="67">
        <f>E11/D11*100</f>
        <v>99.702523210499976</v>
      </c>
      <c r="F12" s="67">
        <f>F11/E11*100</f>
        <v>100.95882684715171</v>
      </c>
      <c r="G12" s="67">
        <f>G11/E11*100</f>
        <v>101.07163000564017</v>
      </c>
      <c r="H12" s="68">
        <f>H11/F11*100</f>
        <v>99.441340782122921</v>
      </c>
      <c r="I12" s="68">
        <f>I11/G11*100</f>
        <v>99.665178571428555</v>
      </c>
      <c r="J12" s="68">
        <f>J11/H11*100</f>
        <v>99.94382022471909</v>
      </c>
      <c r="K12" s="68">
        <f>K11/I11*100</f>
        <v>99.720044792833136</v>
      </c>
      <c r="L12" s="13"/>
      <c r="M12" s="13"/>
      <c r="N12" s="13"/>
      <c r="O12" s="13"/>
      <c r="P12" s="13"/>
      <c r="Q12" s="13"/>
      <c r="R12" s="13"/>
      <c r="S12" s="13"/>
    </row>
    <row r="13" spans="1:19" s="14" customFormat="1" ht="15" x14ac:dyDescent="0.2">
      <c r="A13" s="69" t="s">
        <v>71</v>
      </c>
      <c r="B13" s="63" t="s">
        <v>47</v>
      </c>
      <c r="C13" s="67">
        <v>4.6399999999999997</v>
      </c>
      <c r="D13" s="67">
        <f>D9*21%</f>
        <v>4.7271000000000001</v>
      </c>
      <c r="E13" s="67">
        <v>4.5599999999999996</v>
      </c>
      <c r="F13" s="67">
        <v>4.1100000000000003</v>
      </c>
      <c r="G13" s="67">
        <v>4.13</v>
      </c>
      <c r="H13" s="68">
        <v>3.91</v>
      </c>
      <c r="I13" s="68">
        <v>3.97</v>
      </c>
      <c r="J13" s="68">
        <v>3.79</v>
      </c>
      <c r="K13" s="68">
        <v>3.81</v>
      </c>
      <c r="L13" s="13"/>
      <c r="M13" s="13"/>
      <c r="N13" s="13"/>
      <c r="O13" s="13"/>
      <c r="P13" s="13"/>
      <c r="Q13" s="13"/>
      <c r="R13" s="13"/>
      <c r="S13" s="13"/>
    </row>
    <row r="14" spans="1:19" s="14" customFormat="1" ht="27.75" customHeight="1" x14ac:dyDescent="0.2">
      <c r="A14" s="71"/>
      <c r="B14" s="70" t="s">
        <v>41</v>
      </c>
      <c r="C14" s="67">
        <v>96.07</v>
      </c>
      <c r="D14" s="67">
        <v>96.12</v>
      </c>
      <c r="E14" s="67">
        <f>E13/D13*100</f>
        <v>96.465063146538029</v>
      </c>
      <c r="F14" s="67">
        <f>F13/E13*100</f>
        <v>90.131578947368439</v>
      </c>
      <c r="G14" s="67">
        <f>G13/E13*100</f>
        <v>90.570175438596507</v>
      </c>
      <c r="H14" s="68">
        <f>H13/F14*100</f>
        <v>4.3381021897810212</v>
      </c>
      <c r="I14" s="68">
        <f>I13/G13*100</f>
        <v>96.125907990314772</v>
      </c>
      <c r="J14" s="68">
        <f>J13/H13*100</f>
        <v>96.930946291560105</v>
      </c>
      <c r="K14" s="68">
        <f>K13/I13*100</f>
        <v>95.969773299748113</v>
      </c>
      <c r="L14" s="13"/>
      <c r="M14" s="13"/>
      <c r="N14" s="13"/>
      <c r="O14" s="13"/>
      <c r="P14" s="13"/>
      <c r="Q14" s="13"/>
      <c r="R14" s="13"/>
      <c r="S14" s="13"/>
    </row>
    <row r="15" spans="1:19" ht="15" x14ac:dyDescent="0.2">
      <c r="A15" s="18" t="s">
        <v>39</v>
      </c>
      <c r="B15" s="19"/>
      <c r="C15" s="50"/>
      <c r="D15" s="49"/>
      <c r="E15" s="49"/>
      <c r="F15" s="49"/>
      <c r="G15" s="49"/>
      <c r="H15" s="49"/>
      <c r="I15" s="49"/>
      <c r="J15" s="49"/>
      <c r="K15" s="49"/>
    </row>
    <row r="16" spans="1:19" ht="30" x14ac:dyDescent="0.2">
      <c r="A16" s="20" t="s">
        <v>12</v>
      </c>
      <c r="B16" s="19" t="s">
        <v>27</v>
      </c>
      <c r="C16" s="50">
        <v>97.01</v>
      </c>
      <c r="D16" s="49">
        <f>(D17/D19*100+D20/D22*100+D23/D25*100)/(C17+C20+C23)*100</f>
        <v>99.89518266807697</v>
      </c>
      <c r="E16" s="49">
        <f>(E17/E19*100+E20/E22*100+E23/E25*100)/(D17+D20+D23)*100</f>
        <v>113.38085223116312</v>
      </c>
      <c r="F16" s="49">
        <f>(F17/F19*100+F20/F22*100+F23/F25*100)/(E17+E20+E23)*100</f>
        <v>102.99861929931946</v>
      </c>
      <c r="G16" s="49">
        <f>(G17/G19*100+G20/G22*100+G23/G25*100)/(E17+E20+E23)*100</f>
        <v>109.38080163428457</v>
      </c>
      <c r="H16" s="49">
        <f>(H17/H19*100+H20/H22*100+H23/H25*100)/(F17+F20+F23)*100</f>
        <v>105.23000846002775</v>
      </c>
      <c r="I16" s="49">
        <f>(I17/I19*100+I20/I22*100+I23/I25*100)/(G17+G20+G23)*100</f>
        <v>107.83367315046861</v>
      </c>
      <c r="J16" s="49">
        <f>(J17/J19*100+J20/J22*100+J23/J25*100)/(H17+H20+H23)*100</f>
        <v>100</v>
      </c>
      <c r="K16" s="49">
        <f>(K17/K19*100+K20/K22*100+K23/K25*100)/(I17+I20+I23)*100</f>
        <v>105.84742645806759</v>
      </c>
    </row>
    <row r="17" spans="1:19" ht="45" x14ac:dyDescent="0.2">
      <c r="A17" s="20" t="s">
        <v>82</v>
      </c>
      <c r="B17" s="19" t="s">
        <v>30</v>
      </c>
      <c r="C17" s="50">
        <v>928.51</v>
      </c>
      <c r="D17" s="51">
        <v>1064.07</v>
      </c>
      <c r="E17" s="49">
        <f>D17*E19%*E18%</f>
        <v>1161.751626</v>
      </c>
      <c r="F17" s="49">
        <f>E17*F18%*F19%</f>
        <v>1217.5157040480001</v>
      </c>
      <c r="G17" s="49">
        <f>E17*G18%*G19%</f>
        <v>1290.56664629088</v>
      </c>
      <c r="H17" s="49">
        <f>F17*H18%*H19%</f>
        <v>1272.3039107301599</v>
      </c>
      <c r="I17" s="49">
        <f>G17*I18%*I19%</f>
        <v>1371.7755525087334</v>
      </c>
      <c r="J17" s="49">
        <f>H17*J18%*J19%</f>
        <v>1325.7406749808267</v>
      </c>
      <c r="K17" s="49">
        <f>I17*K18%*K19%</f>
        <v>1457.9779282283823</v>
      </c>
    </row>
    <row r="18" spans="1:19" ht="15" x14ac:dyDescent="0.25">
      <c r="A18" s="21" t="s">
        <v>13</v>
      </c>
      <c r="B18" s="19" t="s">
        <v>3</v>
      </c>
      <c r="C18" s="50">
        <v>95.83</v>
      </c>
      <c r="D18" s="48">
        <f>D17/C17/D19%*100</f>
        <v>106.20920765467676</v>
      </c>
      <c r="E18" s="46">
        <v>103</v>
      </c>
      <c r="F18" s="46">
        <v>100</v>
      </c>
      <c r="G18" s="46">
        <v>106</v>
      </c>
      <c r="H18" s="46">
        <v>100</v>
      </c>
      <c r="I18" s="46">
        <v>102.5</v>
      </c>
      <c r="J18" s="46">
        <v>100</v>
      </c>
      <c r="K18" s="46">
        <v>102</v>
      </c>
    </row>
    <row r="19" spans="1:19" ht="15" x14ac:dyDescent="0.2">
      <c r="A19" s="21" t="s">
        <v>10</v>
      </c>
      <c r="B19" s="19" t="s">
        <v>3</v>
      </c>
      <c r="C19" s="50">
        <v>103.7</v>
      </c>
      <c r="D19" s="51">
        <v>107.9</v>
      </c>
      <c r="E19" s="49">
        <v>106</v>
      </c>
      <c r="F19" s="49">
        <v>104.8</v>
      </c>
      <c r="G19" s="49">
        <v>104.8</v>
      </c>
      <c r="H19" s="49">
        <v>104.5</v>
      </c>
      <c r="I19" s="49">
        <v>103.7</v>
      </c>
      <c r="J19" s="49">
        <v>104.2</v>
      </c>
      <c r="K19" s="49">
        <v>104.2</v>
      </c>
    </row>
    <row r="20" spans="1:19" s="2" customFormat="1" ht="60" x14ac:dyDescent="0.2">
      <c r="A20" s="22" t="s">
        <v>83</v>
      </c>
      <c r="B20" s="23" t="s">
        <v>31</v>
      </c>
      <c r="C20" s="52">
        <v>182.52799999999999</v>
      </c>
      <c r="D20" s="53">
        <v>172.25</v>
      </c>
      <c r="E20" s="54">
        <f>D20*E21%*E22%</f>
        <v>348.10174749999999</v>
      </c>
      <c r="F20" s="54">
        <f>E20*F21%*F22%</f>
        <v>429.62717676450006</v>
      </c>
      <c r="G20" s="54">
        <f>E20*G21%*G22%</f>
        <v>453.06138640619997</v>
      </c>
      <c r="H20" s="54">
        <f>F20*H21%*H22%</f>
        <v>539.52580858085923</v>
      </c>
      <c r="I20" s="54">
        <f>G20*I21%*I22%</f>
        <v>564.0070587093503</v>
      </c>
      <c r="J20" s="53">
        <f>H20*J21%*J22%</f>
        <v>565.4230473927405</v>
      </c>
      <c r="K20" s="53">
        <f>I20*K21%*K22%</f>
        <v>691.56289510705687</v>
      </c>
      <c r="L20" s="4"/>
      <c r="M20" s="4"/>
      <c r="N20" s="4"/>
      <c r="O20" s="4"/>
      <c r="P20" s="4"/>
      <c r="Q20" s="4"/>
      <c r="R20" s="4"/>
      <c r="S20" s="4"/>
    </row>
    <row r="21" spans="1:19" s="2" customFormat="1" ht="15" x14ac:dyDescent="0.2">
      <c r="A21" s="26" t="s">
        <v>13</v>
      </c>
      <c r="B21" s="23" t="s">
        <v>33</v>
      </c>
      <c r="C21" s="52">
        <v>100.27</v>
      </c>
      <c r="D21" s="54">
        <v>88.86</v>
      </c>
      <c r="E21" s="54">
        <v>179</v>
      </c>
      <c r="F21" s="54">
        <v>110</v>
      </c>
      <c r="G21" s="54">
        <v>116</v>
      </c>
      <c r="H21" s="54">
        <v>115</v>
      </c>
      <c r="I21" s="54">
        <v>114</v>
      </c>
      <c r="J21" s="53">
        <v>100</v>
      </c>
      <c r="K21" s="53">
        <v>117</v>
      </c>
      <c r="L21" s="4"/>
      <c r="M21" s="4"/>
      <c r="N21" s="4"/>
      <c r="O21" s="4"/>
      <c r="P21" s="4"/>
      <c r="Q21" s="4"/>
      <c r="R21" s="4"/>
      <c r="S21" s="4"/>
    </row>
    <row r="22" spans="1:19" s="2" customFormat="1" ht="15" x14ac:dyDescent="0.2">
      <c r="A22" s="26" t="s">
        <v>10</v>
      </c>
      <c r="B22" s="23" t="s">
        <v>33</v>
      </c>
      <c r="C22" s="52">
        <v>110.7</v>
      </c>
      <c r="D22" s="54">
        <v>106.2</v>
      </c>
      <c r="E22" s="54">
        <v>112.9</v>
      </c>
      <c r="F22" s="54">
        <v>112.2</v>
      </c>
      <c r="G22" s="54">
        <v>112.2</v>
      </c>
      <c r="H22" s="54">
        <v>109.2</v>
      </c>
      <c r="I22" s="54">
        <v>109.2</v>
      </c>
      <c r="J22" s="53">
        <v>104.8</v>
      </c>
      <c r="K22" s="53">
        <v>104.8</v>
      </c>
      <c r="L22" s="4"/>
      <c r="M22" s="4"/>
      <c r="N22" s="4"/>
      <c r="O22" s="4"/>
      <c r="P22" s="4"/>
      <c r="Q22" s="4"/>
      <c r="R22" s="4"/>
      <c r="S22" s="4"/>
    </row>
    <row r="23" spans="1:19" s="2" customFormat="1" ht="75" x14ac:dyDescent="0.2">
      <c r="A23" s="22" t="s">
        <v>84</v>
      </c>
      <c r="B23" s="23" t="s">
        <v>31</v>
      </c>
      <c r="C23" s="52">
        <v>111.05</v>
      </c>
      <c r="D23" s="54">
        <v>76</v>
      </c>
      <c r="E23" s="54">
        <f>D23*E24%*E25%</f>
        <v>87.194800000000001</v>
      </c>
      <c r="F23" s="54">
        <f>E23*F24%*F25%</f>
        <v>104.48552884</v>
      </c>
      <c r="G23" s="54">
        <f>E23*G24%*G25%</f>
        <v>116.29693644800001</v>
      </c>
      <c r="H23" s="54">
        <f>F23*H24%*H25%</f>
        <v>137.04948875827438</v>
      </c>
      <c r="I23" s="54">
        <f>G23*I24%*I25%</f>
        <v>173.12310850458624</v>
      </c>
      <c r="J23" s="53">
        <f>H23*J25%*J24%</f>
        <v>142.53146830860535</v>
      </c>
      <c r="K23" s="53">
        <f>I23*K24%*K25%</f>
        <v>180.04803284476969</v>
      </c>
      <c r="L23" s="4"/>
      <c r="M23" s="4"/>
      <c r="N23" s="4"/>
      <c r="O23" s="4"/>
      <c r="P23" s="4"/>
      <c r="Q23" s="4"/>
      <c r="R23" s="4"/>
      <c r="S23" s="4"/>
    </row>
    <row r="24" spans="1:19" s="2" customFormat="1" ht="15" x14ac:dyDescent="0.2">
      <c r="A24" s="26" t="s">
        <v>13</v>
      </c>
      <c r="B24" s="23" t="s">
        <v>33</v>
      </c>
      <c r="C24" s="52">
        <v>102.97</v>
      </c>
      <c r="D24" s="54">
        <v>65.239999999999995</v>
      </c>
      <c r="E24" s="54">
        <v>110</v>
      </c>
      <c r="F24" s="54">
        <v>115</v>
      </c>
      <c r="G24" s="54">
        <v>128</v>
      </c>
      <c r="H24" s="54">
        <v>126</v>
      </c>
      <c r="I24" s="54">
        <v>143</v>
      </c>
      <c r="J24" s="53">
        <v>100</v>
      </c>
      <c r="K24" s="53">
        <v>100</v>
      </c>
      <c r="L24" s="4"/>
      <c r="M24" s="4"/>
      <c r="N24" s="4"/>
      <c r="O24" s="4"/>
      <c r="P24" s="4"/>
      <c r="Q24" s="4"/>
      <c r="R24" s="4"/>
      <c r="S24" s="4"/>
    </row>
    <row r="25" spans="1:19" ht="15" x14ac:dyDescent="0.2">
      <c r="A25" s="26" t="s">
        <v>10</v>
      </c>
      <c r="B25" s="23" t="s">
        <v>33</v>
      </c>
      <c r="C25" s="55">
        <v>114.4</v>
      </c>
      <c r="D25" s="54">
        <v>104.9</v>
      </c>
      <c r="E25" s="54">
        <v>104.3</v>
      </c>
      <c r="F25" s="54">
        <v>104.2</v>
      </c>
      <c r="G25" s="54">
        <v>104.2</v>
      </c>
      <c r="H25" s="54">
        <v>104.1</v>
      </c>
      <c r="I25" s="54">
        <v>104.1</v>
      </c>
      <c r="J25" s="54">
        <v>104</v>
      </c>
      <c r="K25" s="54">
        <v>104</v>
      </c>
    </row>
    <row r="26" spans="1:19" ht="15" x14ac:dyDescent="0.2">
      <c r="A26" s="28" t="s">
        <v>23</v>
      </c>
      <c r="B26" s="29"/>
      <c r="C26" s="55"/>
      <c r="D26" s="54"/>
      <c r="E26" s="54"/>
      <c r="F26" s="54"/>
      <c r="G26" s="54"/>
      <c r="H26" s="54"/>
      <c r="I26" s="54"/>
      <c r="J26" s="54"/>
      <c r="K26" s="54"/>
    </row>
    <row r="27" spans="1:19" ht="15" x14ac:dyDescent="0.2">
      <c r="A27" s="28" t="s">
        <v>40</v>
      </c>
      <c r="B27" s="23" t="s">
        <v>31</v>
      </c>
      <c r="C27" s="55">
        <v>452.7</v>
      </c>
      <c r="D27" s="54">
        <v>531.29999999999995</v>
      </c>
      <c r="E27" s="54">
        <v>572.27886717212027</v>
      </c>
      <c r="F27" s="54">
        <v>584.41744746255756</v>
      </c>
      <c r="G27" s="54">
        <v>602.7693392693842</v>
      </c>
      <c r="H27" s="54">
        <v>613.79227495256123</v>
      </c>
      <c r="I27" s="54">
        <v>633.84306289955498</v>
      </c>
      <c r="J27" s="54">
        <v>640.19885071113947</v>
      </c>
      <c r="K27" s="54">
        <v>663.68926077071683</v>
      </c>
    </row>
    <row r="28" spans="1:19" ht="15" x14ac:dyDescent="0.2">
      <c r="A28" s="26" t="s">
        <v>13</v>
      </c>
      <c r="B28" s="47" t="s">
        <v>33</v>
      </c>
      <c r="C28" s="55">
        <v>97.4</v>
      </c>
      <c r="D28" s="53">
        <v>108.4</v>
      </c>
      <c r="E28" s="53">
        <v>100.10496579060136</v>
      </c>
      <c r="F28" s="53">
        <v>96.522774408087898</v>
      </c>
      <c r="G28" s="53">
        <v>100.40791668394951</v>
      </c>
      <c r="H28" s="53">
        <v>100.59994573479925</v>
      </c>
      <c r="I28" s="53">
        <v>100.62694733030213</v>
      </c>
      <c r="J28" s="53">
        <v>100.38710369013894</v>
      </c>
      <c r="K28" s="53">
        <v>100.48826081770224</v>
      </c>
    </row>
    <row r="29" spans="1:19" ht="15" x14ac:dyDescent="0.2">
      <c r="A29" s="26" t="s">
        <v>10</v>
      </c>
      <c r="B29" s="47" t="s">
        <v>33</v>
      </c>
      <c r="C29" s="55">
        <v>97.7</v>
      </c>
      <c r="D29" s="53">
        <v>108.3</v>
      </c>
      <c r="E29" s="53">
        <v>107.6</v>
      </c>
      <c r="F29" s="53">
        <v>105.8</v>
      </c>
      <c r="G29" s="53">
        <v>104.9</v>
      </c>
      <c r="H29" s="53">
        <v>104.4</v>
      </c>
      <c r="I29" s="53">
        <v>104.5</v>
      </c>
      <c r="J29" s="53">
        <v>103.9</v>
      </c>
      <c r="K29" s="53">
        <v>104.2</v>
      </c>
    </row>
    <row r="30" spans="1:19" ht="15" x14ac:dyDescent="0.2">
      <c r="A30" s="22" t="s">
        <v>4</v>
      </c>
      <c r="B30" s="29"/>
      <c r="C30" s="55"/>
      <c r="D30" s="53"/>
      <c r="E30" s="53"/>
      <c r="F30" s="53"/>
      <c r="G30" s="53"/>
      <c r="H30" s="53"/>
      <c r="I30" s="53"/>
      <c r="J30" s="53"/>
      <c r="K30" s="53"/>
    </row>
    <row r="31" spans="1:19" ht="15" x14ac:dyDescent="0.2">
      <c r="A31" s="28" t="s">
        <v>55</v>
      </c>
      <c r="B31" s="47" t="s">
        <v>31</v>
      </c>
      <c r="C31" s="55">
        <v>218.1</v>
      </c>
      <c r="D31" s="53">
        <v>263.3</v>
      </c>
      <c r="E31" s="53">
        <v>281.99429999999995</v>
      </c>
      <c r="F31" s="53">
        <v>276.44118147692308</v>
      </c>
      <c r="G31" s="53">
        <v>289.92388330769228</v>
      </c>
      <c r="H31" s="53">
        <v>290.49616784256921</v>
      </c>
      <c r="I31" s="53">
        <v>302.10068640661535</v>
      </c>
      <c r="J31" s="53">
        <v>301.82551838842943</v>
      </c>
      <c r="K31" s="53">
        <v>314.18471386287996</v>
      </c>
    </row>
    <row r="32" spans="1:19" ht="15" x14ac:dyDescent="0.2">
      <c r="A32" s="34" t="s">
        <v>56</v>
      </c>
      <c r="B32" s="47" t="s">
        <v>33</v>
      </c>
      <c r="C32" s="55">
        <v>107.7</v>
      </c>
      <c r="D32" s="53">
        <v>112.93212191865371</v>
      </c>
      <c r="E32" s="53">
        <v>99.999999999999986</v>
      </c>
      <c r="F32" s="53">
        <v>92.307692307692321</v>
      </c>
      <c r="G32" s="53">
        <v>98.290598290598311</v>
      </c>
      <c r="H32" s="53">
        <v>100.46296296296296</v>
      </c>
      <c r="I32" s="53">
        <v>99.999999999999986</v>
      </c>
      <c r="J32" s="53">
        <v>100</v>
      </c>
      <c r="K32" s="53">
        <v>100</v>
      </c>
    </row>
    <row r="33" spans="1:19" ht="15" x14ac:dyDescent="0.2">
      <c r="A33" s="34" t="s">
        <v>57</v>
      </c>
      <c r="B33" s="47" t="s">
        <v>33</v>
      </c>
      <c r="C33" s="52">
        <v>92.1</v>
      </c>
      <c r="D33" s="53">
        <v>106.9</v>
      </c>
      <c r="E33" s="53">
        <v>107.1</v>
      </c>
      <c r="F33" s="53">
        <v>106.2</v>
      </c>
      <c r="G33" s="53">
        <v>104.6</v>
      </c>
      <c r="H33" s="53">
        <v>104.6</v>
      </c>
      <c r="I33" s="53">
        <v>104.2</v>
      </c>
      <c r="J33" s="53">
        <v>103.9</v>
      </c>
      <c r="K33" s="53">
        <v>104</v>
      </c>
    </row>
    <row r="34" spans="1:19" ht="15" x14ac:dyDescent="0.2">
      <c r="A34" s="28" t="s">
        <v>58</v>
      </c>
      <c r="B34" s="47" t="s">
        <v>31</v>
      </c>
      <c r="C34" s="52">
        <v>234.6</v>
      </c>
      <c r="D34" s="53">
        <v>268</v>
      </c>
      <c r="E34" s="53">
        <v>290.28456717212026</v>
      </c>
      <c r="F34" s="53">
        <v>307.97626598563448</v>
      </c>
      <c r="G34" s="53">
        <v>312.84545596169193</v>
      </c>
      <c r="H34" s="53">
        <v>323.29610710999202</v>
      </c>
      <c r="I34" s="53">
        <v>331.74237649293957</v>
      </c>
      <c r="J34" s="53">
        <v>338.37333232271004</v>
      </c>
      <c r="K34" s="53">
        <v>349.50454690783693</v>
      </c>
    </row>
    <row r="35" spans="1:19" ht="15" x14ac:dyDescent="0.2">
      <c r="A35" s="34" t="s">
        <v>59</v>
      </c>
      <c r="B35" s="47" t="s">
        <v>33</v>
      </c>
      <c r="C35" s="52">
        <v>128.80000000000001</v>
      </c>
      <c r="D35" s="53">
        <v>103.94631405594639</v>
      </c>
      <c r="E35" s="53">
        <v>100.10641127959563</v>
      </c>
      <c r="F35" s="53">
        <v>100.85038533085303</v>
      </c>
      <c r="G35" s="53">
        <v>102.44485782620248</v>
      </c>
      <c r="H35" s="53">
        <v>100.83992094861662</v>
      </c>
      <c r="I35" s="53">
        <v>101.1835278858625</v>
      </c>
      <c r="J35" s="53">
        <v>100.73493385595295</v>
      </c>
      <c r="K35" s="53">
        <v>100.72103829514499</v>
      </c>
    </row>
    <row r="36" spans="1:19" ht="15" x14ac:dyDescent="0.2">
      <c r="A36" s="34" t="s">
        <v>60</v>
      </c>
      <c r="B36" s="47" t="s">
        <v>33</v>
      </c>
      <c r="C36" s="52">
        <v>105</v>
      </c>
      <c r="D36" s="53">
        <v>109.9</v>
      </c>
      <c r="E36" s="53">
        <v>108.2</v>
      </c>
      <c r="F36" s="53">
        <v>105.2</v>
      </c>
      <c r="G36" s="53">
        <v>105.2</v>
      </c>
      <c r="H36" s="53">
        <v>104.1</v>
      </c>
      <c r="I36" s="53">
        <v>104.8</v>
      </c>
      <c r="J36" s="53">
        <v>103.9</v>
      </c>
      <c r="K36" s="53">
        <v>104.6</v>
      </c>
    </row>
    <row r="37" spans="1:19" ht="28.5" x14ac:dyDescent="0.2">
      <c r="A37" s="30" t="s">
        <v>24</v>
      </c>
      <c r="B37" s="31"/>
      <c r="C37" s="52"/>
      <c r="D37" s="53"/>
      <c r="E37" s="53"/>
      <c r="F37" s="53"/>
      <c r="G37" s="53"/>
      <c r="H37" s="53"/>
      <c r="I37" s="53"/>
      <c r="J37" s="53"/>
      <c r="K37" s="53"/>
    </row>
    <row r="38" spans="1:19" ht="15" x14ac:dyDescent="0.2">
      <c r="A38" s="32" t="s">
        <v>53</v>
      </c>
      <c r="B38" s="31"/>
      <c r="C38" s="52"/>
      <c r="D38" s="54"/>
      <c r="E38" s="54"/>
      <c r="F38" s="54"/>
      <c r="G38" s="54"/>
      <c r="H38" s="54"/>
      <c r="I38" s="54"/>
      <c r="J38" s="54"/>
      <c r="K38" s="54"/>
    </row>
    <row r="39" spans="1:19" ht="15" x14ac:dyDescent="0.2">
      <c r="A39" s="28" t="s">
        <v>75</v>
      </c>
      <c r="B39" s="31" t="s">
        <v>25</v>
      </c>
      <c r="C39" s="56">
        <v>2.68</v>
      </c>
      <c r="D39" s="57">
        <v>2.34</v>
      </c>
      <c r="E39" s="53">
        <v>2.34</v>
      </c>
      <c r="F39" s="53">
        <v>2.16</v>
      </c>
      <c r="G39" s="53">
        <v>2.2999999999999998</v>
      </c>
      <c r="H39" s="53">
        <v>2.17</v>
      </c>
      <c r="I39" s="53">
        <v>2.2999999999999998</v>
      </c>
      <c r="J39" s="53">
        <v>2.17</v>
      </c>
      <c r="K39" s="53">
        <v>2.2999999999999998</v>
      </c>
    </row>
    <row r="40" spans="1:19" ht="15" x14ac:dyDescent="0.2">
      <c r="A40" s="28" t="s">
        <v>76</v>
      </c>
      <c r="B40" s="31" t="s">
        <v>8</v>
      </c>
      <c r="C40" s="56">
        <v>582.20000000000005</v>
      </c>
      <c r="D40" s="57">
        <v>726</v>
      </c>
      <c r="E40" s="53">
        <v>675</v>
      </c>
      <c r="F40" s="53">
        <v>620</v>
      </c>
      <c r="G40" s="53">
        <v>662</v>
      </c>
      <c r="H40" s="53">
        <v>619</v>
      </c>
      <c r="I40" s="53">
        <v>662</v>
      </c>
      <c r="J40" s="53">
        <v>600</v>
      </c>
      <c r="K40" s="53">
        <v>662</v>
      </c>
    </row>
    <row r="41" spans="1:19" ht="15" x14ac:dyDescent="0.2">
      <c r="A41" s="28" t="s">
        <v>64</v>
      </c>
      <c r="B41" s="31" t="s">
        <v>8</v>
      </c>
      <c r="C41" s="56">
        <v>98.5</v>
      </c>
      <c r="D41" s="57">
        <v>88.7</v>
      </c>
      <c r="E41" s="53">
        <v>63.6</v>
      </c>
      <c r="F41" s="53">
        <v>63.9</v>
      </c>
      <c r="G41" s="53">
        <v>64.8</v>
      </c>
      <c r="H41" s="53">
        <v>64.2</v>
      </c>
      <c r="I41" s="53">
        <v>64.7</v>
      </c>
      <c r="J41" s="53">
        <v>64.3</v>
      </c>
      <c r="K41" s="53">
        <v>64.7</v>
      </c>
    </row>
    <row r="42" spans="1:19" ht="17.25" customHeight="1" x14ac:dyDescent="0.2">
      <c r="A42" s="28" t="s">
        <v>65</v>
      </c>
      <c r="B42" s="31" t="s">
        <v>8</v>
      </c>
      <c r="C42" s="56">
        <v>5794.3</v>
      </c>
      <c r="D42" s="57">
        <v>6014.4</v>
      </c>
      <c r="E42" s="53">
        <v>6020.8</v>
      </c>
      <c r="F42" s="53">
        <v>6072</v>
      </c>
      <c r="G42" s="53">
        <v>6168</v>
      </c>
      <c r="H42" s="53">
        <v>6123</v>
      </c>
      <c r="I42" s="53">
        <v>6241</v>
      </c>
      <c r="J42" s="53">
        <v>6168</v>
      </c>
      <c r="K42" s="53">
        <v>6286</v>
      </c>
    </row>
    <row r="43" spans="1:19" ht="16.5" customHeight="1" x14ac:dyDescent="0.2">
      <c r="A43" s="28" t="s">
        <v>66</v>
      </c>
      <c r="B43" s="31" t="s">
        <v>9</v>
      </c>
      <c r="C43" s="56"/>
      <c r="D43" s="57"/>
      <c r="E43" s="53"/>
      <c r="F43" s="53"/>
      <c r="G43" s="53"/>
      <c r="H43" s="53"/>
      <c r="I43" s="53"/>
      <c r="J43" s="53"/>
      <c r="K43" s="53"/>
    </row>
    <row r="44" spans="1:19" ht="15" x14ac:dyDescent="0.2">
      <c r="A44" s="32" t="s">
        <v>54</v>
      </c>
      <c r="B44" s="31"/>
      <c r="C44" s="56"/>
      <c r="D44" s="57"/>
      <c r="E44" s="53"/>
      <c r="F44" s="53"/>
      <c r="G44" s="53"/>
      <c r="H44" s="53"/>
      <c r="I44" s="53"/>
      <c r="J44" s="53"/>
      <c r="K44" s="53"/>
    </row>
    <row r="45" spans="1:19" ht="60" x14ac:dyDescent="0.2">
      <c r="A45" s="28" t="s">
        <v>78</v>
      </c>
      <c r="B45" s="31" t="s">
        <v>8</v>
      </c>
      <c r="C45" s="58">
        <v>53.7</v>
      </c>
      <c r="D45" s="59">
        <v>46.026430000000005</v>
      </c>
      <c r="E45" s="53">
        <v>33.002040000000001</v>
      </c>
      <c r="F45" s="53">
        <v>33.157710000000002</v>
      </c>
      <c r="G45" s="53">
        <v>33.624720000000003</v>
      </c>
      <c r="H45" s="53">
        <v>33.313380000000002</v>
      </c>
      <c r="I45" s="53">
        <v>33.572830000000003</v>
      </c>
      <c r="J45" s="53">
        <v>33.365270000000002</v>
      </c>
      <c r="K45" s="53">
        <v>33.572830000000003</v>
      </c>
    </row>
    <row r="46" spans="1:19" s="12" customFormat="1" ht="19.5" customHeight="1" x14ac:dyDescent="0.2">
      <c r="A46" s="28" t="s">
        <v>67</v>
      </c>
      <c r="B46" s="31" t="s">
        <v>8</v>
      </c>
      <c r="C46" s="58"/>
      <c r="D46" s="59"/>
      <c r="E46" s="53"/>
      <c r="F46" s="53"/>
      <c r="G46" s="53"/>
      <c r="H46" s="53"/>
      <c r="I46" s="53"/>
      <c r="J46" s="53"/>
      <c r="K46" s="53"/>
      <c r="L46" s="11"/>
      <c r="M46" s="11"/>
      <c r="N46" s="11"/>
      <c r="O46" s="11"/>
      <c r="P46" s="11"/>
      <c r="Q46" s="11"/>
      <c r="R46" s="11"/>
      <c r="S46" s="11"/>
    </row>
    <row r="47" spans="1:19" ht="15" x14ac:dyDescent="0.2">
      <c r="A47" s="28" t="s">
        <v>74</v>
      </c>
      <c r="B47" s="31" t="s">
        <v>8</v>
      </c>
      <c r="C47" s="58">
        <v>50.5</v>
      </c>
      <c r="D47" s="59">
        <v>45.6</v>
      </c>
      <c r="E47" s="53">
        <v>47</v>
      </c>
      <c r="F47" s="53">
        <v>47</v>
      </c>
      <c r="G47" s="53">
        <v>49</v>
      </c>
      <c r="H47" s="53">
        <v>49</v>
      </c>
      <c r="I47" s="53">
        <v>51</v>
      </c>
      <c r="J47" s="53">
        <v>51</v>
      </c>
      <c r="K47" s="53">
        <v>53</v>
      </c>
    </row>
    <row r="48" spans="1:19" ht="15" x14ac:dyDescent="0.2">
      <c r="A48" s="28" t="s">
        <v>72</v>
      </c>
      <c r="B48" s="31" t="s">
        <v>8</v>
      </c>
      <c r="C48" s="58">
        <v>10.4</v>
      </c>
      <c r="D48" s="59">
        <v>9.8000000000000007</v>
      </c>
      <c r="E48" s="53">
        <v>10</v>
      </c>
      <c r="F48" s="53">
        <v>10.3</v>
      </c>
      <c r="G48" s="53">
        <v>10.5</v>
      </c>
      <c r="H48" s="53">
        <v>10.5</v>
      </c>
      <c r="I48" s="53">
        <v>11</v>
      </c>
      <c r="J48" s="53">
        <v>11</v>
      </c>
      <c r="K48" s="53">
        <v>11.5</v>
      </c>
    </row>
    <row r="49" spans="1:19" ht="45" x14ac:dyDescent="0.2">
      <c r="A49" s="28" t="s">
        <v>79</v>
      </c>
      <c r="B49" s="31" t="s">
        <v>8</v>
      </c>
      <c r="C49" s="58">
        <v>1.3</v>
      </c>
      <c r="D49" s="59">
        <v>1.92</v>
      </c>
      <c r="E49" s="53">
        <v>2</v>
      </c>
      <c r="F49" s="53">
        <v>2</v>
      </c>
      <c r="G49" s="53">
        <v>2.1</v>
      </c>
      <c r="H49" s="53">
        <v>2</v>
      </c>
      <c r="I49" s="53">
        <v>2.2000000000000002</v>
      </c>
      <c r="J49" s="53">
        <v>2</v>
      </c>
      <c r="K49" s="53">
        <v>2.2999999999999998</v>
      </c>
    </row>
    <row r="50" spans="1:19" ht="15" x14ac:dyDescent="0.2">
      <c r="A50" s="28" t="s">
        <v>61</v>
      </c>
      <c r="B50" s="31" t="s">
        <v>8</v>
      </c>
      <c r="C50" s="58">
        <v>27.2</v>
      </c>
      <c r="D50" s="59">
        <v>29</v>
      </c>
      <c r="E50" s="53">
        <v>29</v>
      </c>
      <c r="F50" s="53">
        <v>29</v>
      </c>
      <c r="G50" s="53">
        <v>30</v>
      </c>
      <c r="H50" s="53">
        <v>29</v>
      </c>
      <c r="I50" s="53">
        <v>30</v>
      </c>
      <c r="J50" s="53">
        <v>29</v>
      </c>
      <c r="K50" s="53">
        <v>30</v>
      </c>
    </row>
    <row r="51" spans="1:19" ht="15" x14ac:dyDescent="0.2">
      <c r="A51" s="28" t="s">
        <v>73</v>
      </c>
      <c r="B51" s="31" t="s">
        <v>8</v>
      </c>
      <c r="C51" s="58">
        <v>1118.9000000000001</v>
      </c>
      <c r="D51" s="59">
        <v>1560</v>
      </c>
      <c r="E51" s="53">
        <v>1590</v>
      </c>
      <c r="F51" s="53">
        <v>1596</v>
      </c>
      <c r="G51" s="53">
        <v>1607</v>
      </c>
      <c r="H51" s="53">
        <v>1610</v>
      </c>
      <c r="I51" s="53">
        <v>1635</v>
      </c>
      <c r="J51" s="53">
        <v>1610</v>
      </c>
      <c r="K51" s="53">
        <v>1635</v>
      </c>
    </row>
    <row r="52" spans="1:19" s="2" customFormat="1" ht="30" x14ac:dyDescent="0.2">
      <c r="A52" s="28" t="s">
        <v>77</v>
      </c>
      <c r="B52" s="29" t="s">
        <v>42</v>
      </c>
      <c r="C52" s="58">
        <v>961.9</v>
      </c>
      <c r="D52" s="59">
        <v>603.1</v>
      </c>
      <c r="E52" s="53">
        <v>867</v>
      </c>
      <c r="F52" s="53">
        <v>870</v>
      </c>
      <c r="G52" s="53">
        <v>880</v>
      </c>
      <c r="H52" s="53">
        <v>875</v>
      </c>
      <c r="I52" s="53">
        <v>890</v>
      </c>
      <c r="J52" s="53">
        <v>880</v>
      </c>
      <c r="K52" s="53">
        <v>900</v>
      </c>
      <c r="L52" s="4"/>
      <c r="M52" s="4"/>
      <c r="N52" s="4"/>
      <c r="O52" s="4"/>
      <c r="P52" s="4"/>
      <c r="Q52" s="4"/>
      <c r="R52" s="4"/>
      <c r="S52" s="4"/>
    </row>
    <row r="53" spans="1:19" s="2" customFormat="1" ht="15" x14ac:dyDescent="0.2">
      <c r="A53" s="33" t="s">
        <v>7</v>
      </c>
      <c r="B53" s="29"/>
      <c r="C53" s="58"/>
      <c r="D53" s="59"/>
      <c r="E53" s="53"/>
      <c r="F53" s="53"/>
      <c r="G53" s="53"/>
      <c r="H53" s="53"/>
      <c r="I53" s="53"/>
      <c r="J53" s="53"/>
      <c r="K53" s="53"/>
      <c r="L53" s="4"/>
      <c r="M53" s="4"/>
      <c r="N53" s="4"/>
      <c r="O53" s="4"/>
      <c r="P53" s="4"/>
      <c r="Q53" s="4"/>
      <c r="R53" s="4"/>
      <c r="S53" s="4"/>
    </row>
    <row r="54" spans="1:19" ht="45" x14ac:dyDescent="0.2">
      <c r="A54" s="28" t="s">
        <v>16</v>
      </c>
      <c r="B54" s="29" t="s">
        <v>32</v>
      </c>
      <c r="C54" s="58">
        <v>2643.7</v>
      </c>
      <c r="D54" s="59">
        <v>3092.42</v>
      </c>
      <c r="E54" s="53">
        <v>3459.12</v>
      </c>
      <c r="F54" s="53">
        <v>3666.7</v>
      </c>
      <c r="G54" s="53">
        <v>3704.7</v>
      </c>
      <c r="H54" s="53">
        <v>3811.5</v>
      </c>
      <c r="I54" s="53">
        <v>3929.9</v>
      </c>
      <c r="J54" s="53">
        <v>4002</v>
      </c>
      <c r="K54" s="53">
        <v>4168.8</v>
      </c>
    </row>
    <row r="55" spans="1:19" s="12" customFormat="1" ht="15" x14ac:dyDescent="0.2">
      <c r="A55" s="34" t="s">
        <v>17</v>
      </c>
      <c r="B55" s="29" t="s">
        <v>33</v>
      </c>
      <c r="C55" s="58">
        <v>128.51</v>
      </c>
      <c r="D55" s="59">
        <v>108.61</v>
      </c>
      <c r="E55" s="53">
        <v>103</v>
      </c>
      <c r="F55" s="53">
        <v>100</v>
      </c>
      <c r="G55" s="53">
        <v>102</v>
      </c>
      <c r="H55" s="53">
        <v>99</v>
      </c>
      <c r="I55" s="53">
        <v>102</v>
      </c>
      <c r="J55" s="53">
        <v>100</v>
      </c>
      <c r="K55" s="53">
        <v>102</v>
      </c>
      <c r="L55" s="11"/>
      <c r="M55" s="11"/>
      <c r="N55" s="11"/>
      <c r="O55" s="11"/>
      <c r="P55" s="11"/>
      <c r="Q55" s="11"/>
      <c r="R55" s="11"/>
      <c r="S55" s="11"/>
    </row>
    <row r="56" spans="1:19" s="12" customFormat="1" ht="15" x14ac:dyDescent="0.2">
      <c r="A56" s="34" t="s">
        <v>18</v>
      </c>
      <c r="B56" s="29" t="s">
        <v>33</v>
      </c>
      <c r="C56" s="58">
        <v>104.6</v>
      </c>
      <c r="D56" s="59">
        <v>107.7</v>
      </c>
      <c r="E56" s="53">
        <v>108.6</v>
      </c>
      <c r="F56" s="53">
        <v>106</v>
      </c>
      <c r="G56" s="53">
        <v>105</v>
      </c>
      <c r="H56" s="53">
        <v>105</v>
      </c>
      <c r="I56" s="53">
        <v>104</v>
      </c>
      <c r="J56" s="53">
        <v>105</v>
      </c>
      <c r="K56" s="53">
        <v>104</v>
      </c>
      <c r="L56" s="11"/>
      <c r="M56" s="11"/>
      <c r="N56" s="11"/>
      <c r="O56" s="11"/>
      <c r="P56" s="11"/>
      <c r="Q56" s="11"/>
      <c r="R56" s="11"/>
      <c r="S56" s="11"/>
    </row>
    <row r="57" spans="1:19" s="12" customFormat="1" ht="45" x14ac:dyDescent="0.2">
      <c r="A57" s="28" t="s">
        <v>19</v>
      </c>
      <c r="B57" s="29" t="s">
        <v>32</v>
      </c>
      <c r="C57" s="58">
        <v>260.60000000000002</v>
      </c>
      <c r="D57" s="59">
        <v>304.7</v>
      </c>
      <c r="E57" s="53">
        <v>345.3</v>
      </c>
      <c r="F57" s="53">
        <v>352.2</v>
      </c>
      <c r="G57" s="53">
        <v>366</v>
      </c>
      <c r="H57" s="53">
        <v>359.6</v>
      </c>
      <c r="I57" s="53">
        <v>382.47</v>
      </c>
      <c r="J57" s="53">
        <v>370.2</v>
      </c>
      <c r="K57" s="53">
        <v>397.76</v>
      </c>
      <c r="L57" s="11"/>
      <c r="M57" s="11"/>
      <c r="N57" s="11"/>
      <c r="O57" s="11"/>
      <c r="P57" s="11"/>
      <c r="Q57" s="11"/>
      <c r="R57" s="11"/>
      <c r="S57" s="11"/>
    </row>
    <row r="58" spans="1:19" ht="15" x14ac:dyDescent="0.2">
      <c r="A58" s="34" t="s">
        <v>20</v>
      </c>
      <c r="B58" s="29" t="s">
        <v>33</v>
      </c>
      <c r="C58" s="58">
        <v>106.2</v>
      </c>
      <c r="D58" s="59">
        <v>106</v>
      </c>
      <c r="E58" s="53">
        <v>102</v>
      </c>
      <c r="F58" s="53">
        <v>97.6</v>
      </c>
      <c r="G58" s="53">
        <v>100</v>
      </c>
      <c r="H58" s="53">
        <v>98</v>
      </c>
      <c r="I58" s="53">
        <v>100</v>
      </c>
      <c r="J58" s="53">
        <v>99</v>
      </c>
      <c r="K58" s="53">
        <v>100</v>
      </c>
    </row>
    <row r="59" spans="1:19" ht="15" x14ac:dyDescent="0.2">
      <c r="A59" s="34" t="s">
        <v>48</v>
      </c>
      <c r="B59" s="29" t="s">
        <v>33</v>
      </c>
      <c r="C59" s="52">
        <v>109.5</v>
      </c>
      <c r="D59" s="53">
        <v>110.3</v>
      </c>
      <c r="E59" s="53">
        <v>111.1</v>
      </c>
      <c r="F59" s="53">
        <v>104.5</v>
      </c>
      <c r="G59" s="53">
        <v>106.1</v>
      </c>
      <c r="H59" s="53">
        <v>104.2</v>
      </c>
      <c r="I59" s="53">
        <v>104.5</v>
      </c>
      <c r="J59" s="53">
        <v>104</v>
      </c>
      <c r="K59" s="53">
        <v>104</v>
      </c>
    </row>
    <row r="60" spans="1:19" ht="15" x14ac:dyDescent="0.2">
      <c r="A60" s="28"/>
      <c r="B60" s="29"/>
      <c r="C60" s="52"/>
      <c r="D60" s="53"/>
      <c r="E60" s="53"/>
      <c r="F60" s="53"/>
      <c r="G60" s="53"/>
      <c r="H60" s="53"/>
      <c r="I60" s="53"/>
      <c r="J60" s="53"/>
      <c r="K60" s="53"/>
    </row>
    <row r="61" spans="1:19" ht="15" x14ac:dyDescent="0.2">
      <c r="A61" s="35" t="s">
        <v>28</v>
      </c>
      <c r="B61" s="31"/>
      <c r="C61" s="52"/>
      <c r="D61" s="53"/>
      <c r="E61" s="53"/>
      <c r="F61" s="53"/>
      <c r="G61" s="53"/>
      <c r="H61" s="53"/>
      <c r="I61" s="53"/>
      <c r="J61" s="53"/>
      <c r="K61" s="53"/>
    </row>
    <row r="62" spans="1:19" ht="30" x14ac:dyDescent="0.2">
      <c r="A62" s="28" t="s">
        <v>35</v>
      </c>
      <c r="B62" s="29" t="s">
        <v>31</v>
      </c>
      <c r="C62" s="52">
        <v>685.54</v>
      </c>
      <c r="D62" s="53">
        <v>993.08</v>
      </c>
      <c r="E62" s="53">
        <v>1050</v>
      </c>
      <c r="F62" s="53">
        <v>969.2</v>
      </c>
      <c r="G62" s="53">
        <v>1076.3</v>
      </c>
      <c r="H62" s="53">
        <v>1012.8</v>
      </c>
      <c r="I62" s="53">
        <v>1304.7</v>
      </c>
      <c r="J62" s="53">
        <v>832.1</v>
      </c>
      <c r="K62" s="53">
        <v>1115.9000000000001</v>
      </c>
    </row>
    <row r="63" spans="1:19" ht="25.5" customHeight="1" x14ac:dyDescent="0.2">
      <c r="A63" s="34" t="s">
        <v>15</v>
      </c>
      <c r="B63" s="29" t="s">
        <v>3</v>
      </c>
      <c r="C63" s="52">
        <v>72.84</v>
      </c>
      <c r="D63" s="53">
        <v>134.4</v>
      </c>
      <c r="E63" s="53">
        <v>100.4</v>
      </c>
      <c r="F63" s="53">
        <v>87</v>
      </c>
      <c r="G63" s="53">
        <v>98</v>
      </c>
      <c r="H63" s="53">
        <v>100</v>
      </c>
      <c r="I63" s="53">
        <v>116</v>
      </c>
      <c r="J63" s="53">
        <v>79</v>
      </c>
      <c r="K63" s="53">
        <v>82</v>
      </c>
    </row>
    <row r="64" spans="1:19" ht="15" x14ac:dyDescent="0.2">
      <c r="A64" s="26" t="s">
        <v>10</v>
      </c>
      <c r="B64" s="29" t="s">
        <v>3</v>
      </c>
      <c r="C64" s="52">
        <v>106.4</v>
      </c>
      <c r="D64" s="53">
        <v>107.8</v>
      </c>
      <c r="E64" s="53">
        <v>105.3</v>
      </c>
      <c r="F64" s="53">
        <v>106.1</v>
      </c>
      <c r="G64" s="53">
        <v>104.6</v>
      </c>
      <c r="H64" s="53">
        <v>104.5</v>
      </c>
      <c r="I64" s="53">
        <v>104.5</v>
      </c>
      <c r="J64" s="53">
        <v>104</v>
      </c>
      <c r="K64" s="53">
        <v>104.3</v>
      </c>
    </row>
    <row r="65" spans="1:19" ht="30" x14ac:dyDescent="0.2">
      <c r="A65" s="22" t="s">
        <v>36</v>
      </c>
      <c r="B65" s="29" t="s">
        <v>34</v>
      </c>
      <c r="C65" s="52">
        <v>11455</v>
      </c>
      <c r="D65" s="53">
        <v>2285</v>
      </c>
      <c r="E65" s="53">
        <v>2300</v>
      </c>
      <c r="F65" s="53">
        <v>2000</v>
      </c>
      <c r="G65" s="53">
        <v>2300</v>
      </c>
      <c r="H65" s="53">
        <v>2000</v>
      </c>
      <c r="I65" s="53">
        <v>9468</v>
      </c>
      <c r="J65" s="60">
        <v>2200</v>
      </c>
      <c r="K65" s="53">
        <v>3598</v>
      </c>
    </row>
    <row r="66" spans="1:19" ht="45" x14ac:dyDescent="0.2">
      <c r="A66" s="28" t="s">
        <v>14</v>
      </c>
      <c r="B66" s="36" t="s">
        <v>32</v>
      </c>
      <c r="C66" s="52">
        <v>402.65</v>
      </c>
      <c r="D66" s="53">
        <v>427.63</v>
      </c>
      <c r="E66" s="53">
        <v>800</v>
      </c>
      <c r="F66" s="53">
        <v>800</v>
      </c>
      <c r="G66" s="53">
        <v>1000</v>
      </c>
      <c r="H66" s="53">
        <v>800</v>
      </c>
      <c r="I66" s="53">
        <v>1300</v>
      </c>
      <c r="J66" s="53">
        <v>600</v>
      </c>
      <c r="K66" s="53">
        <v>950</v>
      </c>
    </row>
    <row r="67" spans="1:19" ht="24" customHeight="1" x14ac:dyDescent="0.2">
      <c r="A67" s="34" t="s">
        <v>15</v>
      </c>
      <c r="B67" s="29" t="s">
        <v>3</v>
      </c>
      <c r="C67" s="52">
        <v>40.47</v>
      </c>
      <c r="D67" s="53">
        <v>98.24</v>
      </c>
      <c r="E67" s="53">
        <v>173.54</v>
      </c>
      <c r="F67" s="53">
        <v>94.97</v>
      </c>
      <c r="G67" s="53">
        <v>118.71</v>
      </c>
      <c r="H67" s="53">
        <v>95.79</v>
      </c>
      <c r="I67" s="53">
        <v>124.52</v>
      </c>
      <c r="J67" s="53">
        <v>71.91</v>
      </c>
      <c r="K67" s="53">
        <v>70.06</v>
      </c>
    </row>
    <row r="68" spans="1:19" ht="15" x14ac:dyDescent="0.2">
      <c r="A68" s="26" t="s">
        <v>10</v>
      </c>
      <c r="B68" s="29" t="s">
        <v>3</v>
      </c>
      <c r="C68" s="52">
        <v>109.1</v>
      </c>
      <c r="D68" s="53">
        <v>108.1</v>
      </c>
      <c r="E68" s="53">
        <v>107.8</v>
      </c>
      <c r="F68" s="53">
        <v>105.3</v>
      </c>
      <c r="G68" s="53">
        <v>105.3</v>
      </c>
      <c r="H68" s="53">
        <v>104.4</v>
      </c>
      <c r="I68" s="53">
        <v>104.4</v>
      </c>
      <c r="J68" s="53">
        <v>104.3</v>
      </c>
      <c r="K68" s="53">
        <v>104.3</v>
      </c>
    </row>
    <row r="69" spans="1:19" ht="42.75" x14ac:dyDescent="0.2">
      <c r="A69" s="35" t="s">
        <v>37</v>
      </c>
      <c r="B69" s="29" t="s">
        <v>26</v>
      </c>
      <c r="C69" s="37">
        <v>24</v>
      </c>
      <c r="D69" s="38">
        <v>13</v>
      </c>
      <c r="E69" s="38">
        <v>10</v>
      </c>
      <c r="F69" s="38"/>
      <c r="G69" s="38">
        <v>2</v>
      </c>
      <c r="H69" s="38"/>
      <c r="I69" s="38">
        <v>4</v>
      </c>
      <c r="J69" s="25"/>
      <c r="K69" s="25"/>
    </row>
    <row r="70" spans="1:19" s="12" customFormat="1" ht="15" x14ac:dyDescent="0.2">
      <c r="A70" s="22" t="s">
        <v>96</v>
      </c>
      <c r="B70" s="29"/>
      <c r="C70" s="37">
        <v>1</v>
      </c>
      <c r="D70" s="38"/>
      <c r="E70" s="38"/>
      <c r="F70" s="38"/>
      <c r="G70" s="38"/>
      <c r="H70" s="38"/>
      <c r="I70" s="38"/>
      <c r="J70" s="25"/>
      <c r="K70" s="25"/>
      <c r="L70" s="11"/>
      <c r="M70" s="11"/>
      <c r="N70" s="11"/>
      <c r="O70" s="11"/>
      <c r="P70" s="11"/>
      <c r="Q70" s="11"/>
      <c r="R70" s="11"/>
      <c r="S70" s="11"/>
    </row>
    <row r="71" spans="1:19" s="12" customFormat="1" ht="30" x14ac:dyDescent="0.2">
      <c r="A71" s="22" t="s">
        <v>97</v>
      </c>
      <c r="B71" s="29"/>
      <c r="C71" s="37">
        <v>2</v>
      </c>
      <c r="D71" s="38"/>
      <c r="E71" s="38"/>
      <c r="F71" s="38"/>
      <c r="G71" s="38"/>
      <c r="H71" s="38"/>
      <c r="I71" s="38">
        <v>2</v>
      </c>
      <c r="J71" s="25"/>
      <c r="K71" s="25"/>
      <c r="L71" s="11"/>
      <c r="M71" s="11"/>
      <c r="N71" s="11"/>
      <c r="O71" s="11"/>
      <c r="P71" s="11"/>
      <c r="Q71" s="11"/>
      <c r="R71" s="11"/>
      <c r="S71" s="11"/>
    </row>
    <row r="72" spans="1:19" s="12" customFormat="1" ht="45" x14ac:dyDescent="0.2">
      <c r="A72" s="22" t="s">
        <v>111</v>
      </c>
      <c r="B72" s="29"/>
      <c r="C72" s="37">
        <v>1</v>
      </c>
      <c r="D72" s="38">
        <v>1</v>
      </c>
      <c r="E72" s="38"/>
      <c r="F72" s="38"/>
      <c r="G72" s="38"/>
      <c r="H72" s="38"/>
      <c r="I72" s="38"/>
      <c r="J72" s="25"/>
      <c r="K72" s="25"/>
      <c r="L72" s="11"/>
      <c r="M72" s="11"/>
      <c r="N72" s="11"/>
      <c r="O72" s="11"/>
      <c r="P72" s="11"/>
      <c r="Q72" s="11"/>
      <c r="R72" s="11"/>
      <c r="S72" s="11"/>
    </row>
    <row r="73" spans="1:19" s="12" customFormat="1" ht="45" x14ac:dyDescent="0.2">
      <c r="A73" s="22" t="s">
        <v>98</v>
      </c>
      <c r="B73" s="29"/>
      <c r="C73" s="37">
        <v>20</v>
      </c>
      <c r="D73" s="38">
        <v>11</v>
      </c>
      <c r="E73" s="38"/>
      <c r="F73" s="38"/>
      <c r="G73" s="38"/>
      <c r="H73" s="38"/>
      <c r="I73" s="38"/>
      <c r="J73" s="25"/>
      <c r="K73" s="25"/>
      <c r="L73" s="11"/>
      <c r="M73" s="11"/>
      <c r="N73" s="11"/>
      <c r="O73" s="11"/>
      <c r="P73" s="11"/>
      <c r="Q73" s="11"/>
      <c r="R73" s="11"/>
      <c r="S73" s="11"/>
    </row>
    <row r="74" spans="1:19" s="12" customFormat="1" ht="27.75" customHeight="1" x14ac:dyDescent="0.2">
      <c r="A74" s="22" t="s">
        <v>99</v>
      </c>
      <c r="B74" s="29"/>
      <c r="C74" s="37"/>
      <c r="D74" s="38">
        <v>1</v>
      </c>
      <c r="E74" s="38"/>
      <c r="F74" s="38"/>
      <c r="G74" s="38"/>
      <c r="H74" s="38"/>
      <c r="I74" s="38"/>
      <c r="J74" s="25"/>
      <c r="K74" s="25"/>
      <c r="L74" s="11"/>
      <c r="M74" s="11"/>
      <c r="N74" s="11"/>
      <c r="O74" s="11"/>
      <c r="P74" s="11"/>
      <c r="Q74" s="11"/>
      <c r="R74" s="11"/>
      <c r="S74" s="11"/>
    </row>
    <row r="75" spans="1:19" s="12" customFormat="1" ht="30" x14ac:dyDescent="0.2">
      <c r="A75" s="22" t="s">
        <v>100</v>
      </c>
      <c r="B75" s="29"/>
      <c r="C75" s="37"/>
      <c r="D75" s="38"/>
      <c r="E75" s="38">
        <v>1</v>
      </c>
      <c r="F75" s="38"/>
      <c r="G75" s="38"/>
      <c r="H75" s="38"/>
      <c r="I75" s="38"/>
      <c r="J75" s="25"/>
      <c r="K75" s="25"/>
      <c r="L75" s="11"/>
      <c r="M75" s="11"/>
      <c r="N75" s="11"/>
      <c r="O75" s="11"/>
      <c r="P75" s="11"/>
      <c r="Q75" s="11"/>
      <c r="R75" s="11"/>
      <c r="S75" s="11"/>
    </row>
    <row r="76" spans="1:19" s="12" customFormat="1" ht="24.75" customHeight="1" x14ac:dyDescent="0.2">
      <c r="A76" s="22" t="s">
        <v>101</v>
      </c>
      <c r="B76" s="29"/>
      <c r="C76" s="37"/>
      <c r="D76" s="38"/>
      <c r="E76" s="38"/>
      <c r="F76" s="38"/>
      <c r="G76" s="38"/>
      <c r="H76" s="38"/>
      <c r="I76" s="38">
        <v>1</v>
      </c>
      <c r="J76" s="25"/>
      <c r="K76" s="25"/>
      <c r="L76" s="11"/>
      <c r="M76" s="11"/>
      <c r="N76" s="11"/>
      <c r="O76" s="11"/>
      <c r="P76" s="11"/>
      <c r="Q76" s="11"/>
      <c r="R76" s="11"/>
      <c r="S76" s="11"/>
    </row>
    <row r="77" spans="1:19" s="12" customFormat="1" ht="15" x14ac:dyDescent="0.2">
      <c r="A77" s="22" t="s">
        <v>102</v>
      </c>
      <c r="B77" s="29"/>
      <c r="C77" s="37"/>
      <c r="D77" s="38"/>
      <c r="E77" s="38">
        <v>1</v>
      </c>
      <c r="F77" s="38"/>
      <c r="G77" s="38"/>
      <c r="H77" s="38"/>
      <c r="I77" s="38"/>
      <c r="J77" s="25"/>
      <c r="K77" s="25"/>
      <c r="L77" s="11"/>
      <c r="M77" s="11"/>
      <c r="N77" s="11"/>
      <c r="O77" s="11"/>
      <c r="P77" s="11"/>
      <c r="Q77" s="11"/>
      <c r="R77" s="11"/>
      <c r="S77" s="11"/>
    </row>
    <row r="78" spans="1:19" s="12" customFormat="1" ht="45" x14ac:dyDescent="0.2">
      <c r="A78" s="22" t="s">
        <v>103</v>
      </c>
      <c r="B78" s="29"/>
      <c r="C78" s="37"/>
      <c r="D78" s="38"/>
      <c r="E78" s="38">
        <v>1</v>
      </c>
      <c r="F78" s="38"/>
      <c r="G78" s="38"/>
      <c r="H78" s="38"/>
      <c r="I78" s="38"/>
      <c r="J78" s="25"/>
      <c r="K78" s="25"/>
      <c r="L78" s="11"/>
      <c r="M78" s="11"/>
      <c r="N78" s="11"/>
      <c r="O78" s="11"/>
      <c r="P78" s="11" t="s">
        <v>113</v>
      </c>
      <c r="Q78" s="11"/>
      <c r="R78" s="11"/>
      <c r="S78" s="11"/>
    </row>
    <row r="79" spans="1:19" s="12" customFormat="1" ht="15" x14ac:dyDescent="0.2">
      <c r="A79" s="22" t="s">
        <v>112</v>
      </c>
      <c r="B79" s="29"/>
      <c r="C79" s="37"/>
      <c r="D79" s="38"/>
      <c r="E79" s="38">
        <v>1</v>
      </c>
      <c r="F79" s="38"/>
      <c r="G79" s="38"/>
      <c r="H79" s="38"/>
      <c r="I79" s="38"/>
      <c r="J79" s="25"/>
      <c r="K79" s="25"/>
      <c r="L79" s="11"/>
      <c r="M79" s="11"/>
      <c r="N79" s="11"/>
      <c r="O79" s="11"/>
      <c r="P79" s="11"/>
      <c r="Q79" s="11"/>
      <c r="R79" s="11"/>
      <c r="S79" s="11"/>
    </row>
    <row r="80" spans="1:19" s="12" customFormat="1" ht="15" x14ac:dyDescent="0.2">
      <c r="A80" s="22" t="s">
        <v>110</v>
      </c>
      <c r="B80" s="29"/>
      <c r="C80" s="37"/>
      <c r="D80" s="38"/>
      <c r="E80" s="38"/>
      <c r="F80" s="38"/>
      <c r="G80" s="38">
        <v>1</v>
      </c>
      <c r="H80" s="38"/>
      <c r="I80" s="38"/>
      <c r="J80" s="25"/>
      <c r="K80" s="25"/>
      <c r="L80" s="11"/>
      <c r="M80" s="11"/>
      <c r="N80" s="11"/>
      <c r="O80" s="11"/>
      <c r="P80" s="11"/>
      <c r="Q80" s="11"/>
      <c r="R80" s="11"/>
      <c r="S80" s="11"/>
    </row>
    <row r="81" spans="1:19" s="12" customFormat="1" ht="15" x14ac:dyDescent="0.2">
      <c r="A81" s="22" t="s">
        <v>104</v>
      </c>
      <c r="B81" s="29"/>
      <c r="C81" s="37"/>
      <c r="D81" s="38"/>
      <c r="E81" s="38"/>
      <c r="F81" s="38"/>
      <c r="G81" s="38">
        <v>1</v>
      </c>
      <c r="H81" s="38"/>
      <c r="I81" s="38"/>
      <c r="J81" s="25"/>
      <c r="K81" s="25"/>
      <c r="L81" s="11"/>
      <c r="M81" s="11"/>
      <c r="N81" s="11"/>
      <c r="O81" s="11"/>
      <c r="P81" s="11"/>
      <c r="Q81" s="11"/>
      <c r="R81" s="11"/>
      <c r="S81" s="11"/>
    </row>
    <row r="82" spans="1:19" s="12" customFormat="1" ht="45" x14ac:dyDescent="0.2">
      <c r="A82" s="22" t="s">
        <v>109</v>
      </c>
      <c r="B82" s="29"/>
      <c r="C82" s="37"/>
      <c r="D82" s="38"/>
      <c r="E82" s="38"/>
      <c r="F82" s="38"/>
      <c r="G82" s="38"/>
      <c r="H82" s="38"/>
      <c r="I82" s="38">
        <v>1</v>
      </c>
      <c r="J82" s="25"/>
      <c r="K82" s="25"/>
      <c r="L82" s="11"/>
      <c r="M82" s="11"/>
      <c r="N82" s="11"/>
      <c r="O82" s="11"/>
      <c r="P82" s="11"/>
      <c r="Q82" s="11"/>
      <c r="R82" s="11"/>
      <c r="S82" s="11"/>
    </row>
    <row r="83" spans="1:19" s="12" customFormat="1" ht="45" x14ac:dyDescent="0.2">
      <c r="A83" s="22" t="s">
        <v>105</v>
      </c>
      <c r="B83" s="29"/>
      <c r="C83" s="37"/>
      <c r="D83" s="38"/>
      <c r="E83" s="38">
        <v>1</v>
      </c>
      <c r="F83" s="38"/>
      <c r="G83" s="38"/>
      <c r="H83" s="38"/>
      <c r="I83" s="38"/>
      <c r="J83" s="25"/>
      <c r="K83" s="25"/>
      <c r="L83" s="11"/>
      <c r="M83" s="11"/>
      <c r="N83" s="11"/>
      <c r="O83" s="11"/>
      <c r="P83" s="11"/>
      <c r="Q83" s="11"/>
      <c r="R83" s="11"/>
      <c r="S83" s="11"/>
    </row>
    <row r="84" spans="1:19" s="12" customFormat="1" ht="15" x14ac:dyDescent="0.2">
      <c r="A84" s="22" t="s">
        <v>106</v>
      </c>
      <c r="B84" s="29"/>
      <c r="C84" s="37"/>
      <c r="D84" s="38"/>
      <c r="E84" s="38">
        <v>1</v>
      </c>
      <c r="F84" s="38"/>
      <c r="G84" s="38"/>
      <c r="H84" s="38"/>
      <c r="I84" s="38"/>
      <c r="J84" s="25"/>
      <c r="K84" s="25"/>
      <c r="L84" s="11"/>
      <c r="M84" s="11"/>
      <c r="N84" s="11"/>
      <c r="O84" s="11"/>
      <c r="P84" s="11"/>
      <c r="Q84" s="11"/>
      <c r="R84" s="11"/>
      <c r="S84" s="11"/>
    </row>
    <row r="85" spans="1:19" s="12" customFormat="1" ht="15" x14ac:dyDescent="0.2">
      <c r="A85" s="22" t="s">
        <v>107</v>
      </c>
      <c r="B85" s="29"/>
      <c r="C85" s="37"/>
      <c r="D85" s="38"/>
      <c r="E85" s="38">
        <v>3</v>
      </c>
      <c r="F85" s="38"/>
      <c r="G85" s="38"/>
      <c r="H85" s="38"/>
      <c r="I85" s="38"/>
      <c r="J85" s="25"/>
      <c r="K85" s="25"/>
      <c r="L85" s="11"/>
      <c r="M85" s="11"/>
      <c r="N85" s="11"/>
      <c r="O85" s="11"/>
      <c r="P85" s="11"/>
      <c r="Q85" s="11"/>
      <c r="R85" s="11"/>
      <c r="S85" s="11"/>
    </row>
    <row r="86" spans="1:19" s="12" customFormat="1" ht="15" x14ac:dyDescent="0.2">
      <c r="A86" s="22" t="s">
        <v>108</v>
      </c>
      <c r="B86" s="29"/>
      <c r="C86" s="37"/>
      <c r="D86" s="38"/>
      <c r="E86" s="38">
        <v>1</v>
      </c>
      <c r="F86" s="38"/>
      <c r="G86" s="38"/>
      <c r="H86" s="38"/>
      <c r="I86" s="38"/>
      <c r="J86" s="25"/>
      <c r="K86" s="25"/>
      <c r="L86" s="11"/>
      <c r="M86" s="11"/>
      <c r="N86" s="11"/>
      <c r="O86" s="11"/>
      <c r="P86" s="11"/>
      <c r="Q86" s="11"/>
      <c r="R86" s="11"/>
      <c r="S86" s="11"/>
    </row>
    <row r="87" spans="1:19" ht="15" x14ac:dyDescent="0.2">
      <c r="A87" s="35" t="s">
        <v>22</v>
      </c>
      <c r="B87" s="31"/>
      <c r="C87" s="27"/>
      <c r="D87" s="24"/>
      <c r="E87" s="24"/>
      <c r="F87" s="24"/>
      <c r="G87" s="24"/>
      <c r="H87" s="24"/>
      <c r="I87" s="24"/>
      <c r="J87" s="39"/>
      <c r="K87" s="39"/>
    </row>
    <row r="88" spans="1:19" ht="45" x14ac:dyDescent="0.2">
      <c r="A88" s="22" t="s">
        <v>63</v>
      </c>
      <c r="B88" s="31" t="s">
        <v>2</v>
      </c>
      <c r="C88" s="27">
        <v>73.400000000000006</v>
      </c>
      <c r="D88" s="25">
        <v>333.39</v>
      </c>
      <c r="E88" s="25">
        <v>600</v>
      </c>
      <c r="F88" s="25">
        <v>620</v>
      </c>
      <c r="G88" s="25">
        <v>670</v>
      </c>
      <c r="H88" s="25">
        <v>620</v>
      </c>
      <c r="I88" s="25">
        <v>680</v>
      </c>
      <c r="J88" s="25">
        <v>650</v>
      </c>
      <c r="K88" s="25">
        <v>720</v>
      </c>
    </row>
    <row r="89" spans="1:19" s="2" customFormat="1" ht="45" x14ac:dyDescent="0.2">
      <c r="A89" s="22" t="s">
        <v>43</v>
      </c>
      <c r="B89" s="31" t="s">
        <v>2</v>
      </c>
      <c r="C89" s="27">
        <v>74.2</v>
      </c>
      <c r="D89" s="25">
        <v>333.39</v>
      </c>
      <c r="E89" s="25">
        <v>600</v>
      </c>
      <c r="F89" s="25">
        <v>626</v>
      </c>
      <c r="G89" s="25">
        <v>680</v>
      </c>
      <c r="H89" s="25">
        <v>626</v>
      </c>
      <c r="I89" s="25">
        <v>689</v>
      </c>
      <c r="J89" s="25">
        <v>657</v>
      </c>
      <c r="K89" s="25">
        <v>730</v>
      </c>
      <c r="L89" s="4"/>
      <c r="M89" s="4"/>
      <c r="N89" s="4"/>
      <c r="O89" s="4"/>
      <c r="P89" s="4"/>
      <c r="Q89" s="4"/>
      <c r="R89" s="4"/>
      <c r="S89" s="4"/>
    </row>
    <row r="90" spans="1:19" ht="15" x14ac:dyDescent="0.2">
      <c r="A90" s="22" t="s">
        <v>51</v>
      </c>
      <c r="B90" s="31" t="s">
        <v>3</v>
      </c>
      <c r="C90" s="43">
        <v>60.12</v>
      </c>
      <c r="D90" s="43">
        <v>62.17</v>
      </c>
      <c r="E90" s="43">
        <v>62.5</v>
      </c>
      <c r="F90" s="43">
        <v>63.1</v>
      </c>
      <c r="G90" s="43">
        <v>66.8</v>
      </c>
      <c r="H90" s="43">
        <v>63.4</v>
      </c>
      <c r="I90" s="43">
        <v>66.8</v>
      </c>
      <c r="J90" s="43">
        <v>64</v>
      </c>
      <c r="K90" s="43">
        <v>73</v>
      </c>
    </row>
    <row r="91" spans="1:19" ht="15" x14ac:dyDescent="0.2">
      <c r="A91" s="35" t="s">
        <v>21</v>
      </c>
      <c r="B91" s="31"/>
      <c r="C91" s="83"/>
      <c r="D91" s="84"/>
      <c r="E91" s="84"/>
      <c r="F91" s="84"/>
      <c r="G91" s="84"/>
      <c r="H91" s="84"/>
      <c r="I91" s="84"/>
      <c r="J91" s="84"/>
      <c r="K91" s="84"/>
    </row>
    <row r="92" spans="1:19" ht="30" x14ac:dyDescent="0.2">
      <c r="A92" s="85" t="s">
        <v>86</v>
      </c>
      <c r="B92" s="31" t="s">
        <v>5</v>
      </c>
      <c r="C92" s="83">
        <v>5802</v>
      </c>
      <c r="D92" s="84">
        <v>5821</v>
      </c>
      <c r="E92" s="84">
        <v>5648</v>
      </c>
      <c r="F92" s="84">
        <v>5609</v>
      </c>
      <c r="G92" s="84">
        <v>5609</v>
      </c>
      <c r="H92" s="84">
        <v>5587</v>
      </c>
      <c r="I92" s="84">
        <v>5564</v>
      </c>
      <c r="J92" s="84">
        <v>5548</v>
      </c>
      <c r="K92" s="84">
        <v>5554</v>
      </c>
    </row>
    <row r="93" spans="1:19" ht="30" x14ac:dyDescent="0.2">
      <c r="A93" s="22"/>
      <c r="B93" s="31" t="s">
        <v>27</v>
      </c>
      <c r="C93" s="83">
        <v>103.6</v>
      </c>
      <c r="D93" s="51">
        <f>D92/C92*100</f>
        <v>100.32747328507412</v>
      </c>
      <c r="E93" s="51">
        <f>E92/D92*100</f>
        <v>97.028002061501468</v>
      </c>
      <c r="F93" s="51">
        <v>99</v>
      </c>
      <c r="G93" s="51">
        <v>99</v>
      </c>
      <c r="H93" s="51">
        <f>H92/F92*100</f>
        <v>99.607773221608127</v>
      </c>
      <c r="I93" s="51">
        <f>I92/G92*100</f>
        <v>99.197717953289356</v>
      </c>
      <c r="J93" s="51">
        <f>J92/H92*100</f>
        <v>99.301950957580104</v>
      </c>
      <c r="K93" s="51">
        <f>K92/I92*100</f>
        <v>99.820273184759174</v>
      </c>
    </row>
    <row r="94" spans="1:19" ht="15" x14ac:dyDescent="0.2">
      <c r="A94" s="86" t="s">
        <v>62</v>
      </c>
      <c r="B94" s="31" t="s">
        <v>6</v>
      </c>
      <c r="C94" s="50">
        <v>68419.100000000006</v>
      </c>
      <c r="D94" s="51">
        <v>80240.3</v>
      </c>
      <c r="E94" s="51">
        <f>D94*E95/100</f>
        <v>90430.818100000004</v>
      </c>
      <c r="F94" s="51">
        <f>E94*F95/100</f>
        <v>92239.434462000005</v>
      </c>
      <c r="G94" s="51">
        <f>E94*G95/100</f>
        <v>94048.050823999991</v>
      </c>
      <c r="H94" s="51">
        <f>F94*H95/100</f>
        <v>94545.420323550017</v>
      </c>
      <c r="I94" s="51">
        <f>G94*I95/100</f>
        <v>97809.972856959997</v>
      </c>
      <c r="J94" s="51">
        <f>H94*J95/100</f>
        <v>97192.692092609417</v>
      </c>
      <c r="K94" s="51">
        <f>I94*K95/100</f>
        <v>101820.18174409535</v>
      </c>
    </row>
    <row r="95" spans="1:19" ht="30" x14ac:dyDescent="0.2">
      <c r="A95" s="86"/>
      <c r="B95" s="31" t="s">
        <v>27</v>
      </c>
      <c r="C95" s="50">
        <v>112.7</v>
      </c>
      <c r="D95" s="51">
        <f>D94/C94*100</f>
        <v>117.27763153856159</v>
      </c>
      <c r="E95" s="51">
        <v>112.7</v>
      </c>
      <c r="F95" s="51">
        <v>102</v>
      </c>
      <c r="G95" s="51">
        <v>104</v>
      </c>
      <c r="H95" s="51">
        <v>102.5</v>
      </c>
      <c r="I95" s="51">
        <v>104</v>
      </c>
      <c r="J95" s="51">
        <v>102.8</v>
      </c>
      <c r="K95" s="51">
        <v>104.1</v>
      </c>
    </row>
    <row r="96" spans="1:19" ht="30" x14ac:dyDescent="0.2">
      <c r="A96" s="85" t="s">
        <v>85</v>
      </c>
      <c r="B96" s="31" t="s">
        <v>2</v>
      </c>
      <c r="C96" s="50">
        <v>4763.3599999999997</v>
      </c>
      <c r="D96" s="51">
        <v>5604.63</v>
      </c>
      <c r="E96" s="51">
        <f>E92*E94*12/1000000</f>
        <v>6129.0391275456013</v>
      </c>
      <c r="F96" s="51">
        <f t="shared" ref="F96:K96" si="0">F92*F94*12/1000000</f>
        <v>6208.4518547682965</v>
      </c>
      <c r="G96" s="51">
        <f>G92*G94*12/1000000</f>
        <v>6330.1862048617913</v>
      </c>
      <c r="H96" s="51">
        <f t="shared" si="0"/>
        <v>6338.7031601720873</v>
      </c>
      <c r="I96" s="51">
        <f t="shared" si="0"/>
        <v>6530.5762677135053</v>
      </c>
      <c r="J96" s="51">
        <f t="shared" si="0"/>
        <v>6470.7006687575649</v>
      </c>
      <c r="K96" s="51">
        <f t="shared" si="0"/>
        <v>6786.1114728804669</v>
      </c>
    </row>
    <row r="97" spans="1:11" ht="35.25" customHeight="1" x14ac:dyDescent="0.2">
      <c r="A97" s="22"/>
      <c r="B97" s="31" t="s">
        <v>27</v>
      </c>
      <c r="C97" s="50">
        <v>116.7</v>
      </c>
      <c r="D97" s="51">
        <f>D96/C96*100</f>
        <v>117.66127271505829</v>
      </c>
      <c r="E97" s="51">
        <f>E96/D96*100</f>
        <v>109.35671270977035</v>
      </c>
      <c r="F97" s="51">
        <f>F96/E96*100</f>
        <v>101.29567988668553</v>
      </c>
      <c r="G97" s="51">
        <f>G96/E96*100</f>
        <v>103.28186968838524</v>
      </c>
      <c r="H97" s="51">
        <f>H96/F96*100</f>
        <v>102.09796755214835</v>
      </c>
      <c r="I97" s="51">
        <f>I96/G96*100</f>
        <v>103.16562667142095</v>
      </c>
      <c r="J97" s="51">
        <f>J96/H96*100</f>
        <v>102.08240558439235</v>
      </c>
      <c r="K97" s="51">
        <f>K96/I96*100</f>
        <v>103.91290438533427</v>
      </c>
    </row>
    <row r="98" spans="1:11" ht="15" x14ac:dyDescent="0.2">
      <c r="A98" s="22" t="s">
        <v>11</v>
      </c>
      <c r="B98" s="31" t="s">
        <v>2</v>
      </c>
      <c r="C98" s="61">
        <v>78.16</v>
      </c>
      <c r="D98" s="49">
        <v>84.65</v>
      </c>
      <c r="E98" s="49">
        <v>98.7</v>
      </c>
      <c r="F98" s="49">
        <f>E98*F99%</f>
        <v>99.686999999999998</v>
      </c>
      <c r="G98" s="49">
        <f>E98*G99%</f>
        <v>101.16749999999999</v>
      </c>
      <c r="H98" s="49">
        <f>F98*H99%</f>
        <v>102.57792300000001</v>
      </c>
      <c r="I98" s="49">
        <f>G98*I99%</f>
        <v>106.02354</v>
      </c>
      <c r="J98" s="49">
        <f>H98*J99%</f>
        <v>105.65526069000002</v>
      </c>
      <c r="K98" s="49">
        <f>I98*K99%</f>
        <v>110.2644816</v>
      </c>
    </row>
    <row r="99" spans="1:11" ht="30" x14ac:dyDescent="0.2">
      <c r="A99" s="22"/>
      <c r="B99" s="31" t="s">
        <v>27</v>
      </c>
      <c r="C99" s="61">
        <v>124.77</v>
      </c>
      <c r="D99" s="49">
        <v>108.3</v>
      </c>
      <c r="E99" s="49">
        <v>116.6</v>
      </c>
      <c r="F99" s="49">
        <v>101</v>
      </c>
      <c r="G99" s="49">
        <v>102.5</v>
      </c>
      <c r="H99" s="49">
        <v>102.9</v>
      </c>
      <c r="I99" s="49">
        <v>104.8</v>
      </c>
      <c r="J99" s="49">
        <v>103</v>
      </c>
      <c r="K99" s="49">
        <v>104</v>
      </c>
    </row>
    <row r="100" spans="1:11" ht="15" x14ac:dyDescent="0.2">
      <c r="A100" s="41"/>
      <c r="B100" s="42"/>
      <c r="C100" s="44"/>
      <c r="D100" s="45"/>
      <c r="E100" s="45"/>
      <c r="F100" s="45"/>
      <c r="G100" s="45"/>
      <c r="H100" s="45"/>
      <c r="I100" s="45"/>
      <c r="J100" s="45"/>
      <c r="K100" s="45"/>
    </row>
    <row r="101" spans="1:11" ht="30" x14ac:dyDescent="0.2">
      <c r="A101" s="28" t="s">
        <v>49</v>
      </c>
      <c r="B101" s="31" t="s">
        <v>5</v>
      </c>
      <c r="C101" s="44">
        <v>218</v>
      </c>
      <c r="D101" s="45">
        <v>172</v>
      </c>
      <c r="E101" s="45">
        <v>230</v>
      </c>
      <c r="F101" s="45">
        <v>210</v>
      </c>
      <c r="G101" s="45">
        <v>210</v>
      </c>
      <c r="H101" s="45">
        <v>210</v>
      </c>
      <c r="I101" s="45">
        <v>210</v>
      </c>
      <c r="J101" s="45">
        <v>210</v>
      </c>
      <c r="K101" s="45">
        <v>210</v>
      </c>
    </row>
    <row r="102" spans="1:11" ht="30" x14ac:dyDescent="0.2">
      <c r="A102" s="22" t="s">
        <v>68</v>
      </c>
      <c r="B102" s="31" t="s">
        <v>69</v>
      </c>
      <c r="C102" s="44">
        <v>1.7</v>
      </c>
      <c r="D102" s="45">
        <v>1.4</v>
      </c>
      <c r="E102" s="45">
        <v>1.4</v>
      </c>
      <c r="F102" s="45">
        <v>1.4</v>
      </c>
      <c r="G102" s="45">
        <v>1.4</v>
      </c>
      <c r="H102" s="45">
        <v>1.4</v>
      </c>
      <c r="I102" s="45">
        <v>1.4</v>
      </c>
      <c r="J102" s="45">
        <v>1.4</v>
      </c>
      <c r="K102" s="45">
        <v>1.4</v>
      </c>
    </row>
    <row r="103" spans="1:11" ht="45" x14ac:dyDescent="0.2">
      <c r="A103" s="22" t="s">
        <v>50</v>
      </c>
      <c r="B103" s="40" t="s">
        <v>5</v>
      </c>
      <c r="C103" s="44">
        <v>0.9</v>
      </c>
      <c r="D103" s="45">
        <v>1.3</v>
      </c>
      <c r="E103" s="45">
        <v>1.3</v>
      </c>
      <c r="F103" s="45">
        <v>1.3</v>
      </c>
      <c r="G103" s="45">
        <v>1.3</v>
      </c>
      <c r="H103" s="45">
        <v>1.3</v>
      </c>
      <c r="I103" s="45">
        <v>1.3</v>
      </c>
      <c r="J103" s="45">
        <v>1.3</v>
      </c>
      <c r="K103" s="45">
        <v>1.3</v>
      </c>
    </row>
  </sheetData>
  <mergeCells count="14">
    <mergeCell ref="H6:I6"/>
    <mergeCell ref="J6:K6"/>
    <mergeCell ref="B5:B7"/>
    <mergeCell ref="A5:A7"/>
    <mergeCell ref="C6:C7"/>
    <mergeCell ref="D6:D7"/>
    <mergeCell ref="E6:E7"/>
    <mergeCell ref="F6:G6"/>
    <mergeCell ref="A1:K1"/>
    <mergeCell ref="C5:D5"/>
    <mergeCell ref="A2:K2"/>
    <mergeCell ref="A4:K4"/>
    <mergeCell ref="A3:K3"/>
    <mergeCell ref="F5:K5"/>
  </mergeCells>
  <phoneticPr fontId="0" type="noConversion"/>
  <pageMargins left="0.23622047244094491" right="0.23622047244094491" top="0.74803149606299213" bottom="0.55118110236220474" header="0.31496062992125984" footer="0.31496062992125984"/>
  <pageSetup paperSize="9" scale="83" fitToHeight="0" orientation="landscape" r:id="rId1"/>
  <headerFooter alignWithMargins="0">
    <oddHeader>&amp;C&amp;P</oddHeader>
  </headerFooter>
  <rowBreaks count="1" manualBreakCount="1">
    <brk id="9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M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министра экономического развития и КП</dc:creator>
  <cp:lastModifiedBy>EKO_1767786</cp:lastModifiedBy>
  <cp:lastPrinted>2025-07-08T12:38:31Z</cp:lastPrinted>
  <dcterms:created xsi:type="dcterms:W3CDTF">2001-06-14T10:07:03Z</dcterms:created>
  <dcterms:modified xsi:type="dcterms:W3CDTF">2025-07-08T12:46:17Z</dcterms:modified>
</cp:coreProperties>
</file>