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31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Лист1!$A$1:$K$242</definedName>
  </definedNames>
  <calcPr calcId="145621"/>
</workbook>
</file>

<file path=xl/calcChain.xml><?xml version="1.0" encoding="utf-8"?>
<calcChain xmlns="http://schemas.openxmlformats.org/spreadsheetml/2006/main">
  <c r="K223" i="1" l="1"/>
  <c r="K224" i="1" s="1"/>
  <c r="J223" i="1"/>
  <c r="J224" i="1" s="1"/>
  <c r="I223" i="1"/>
  <c r="H223" i="1"/>
  <c r="G223" i="1"/>
  <c r="G224" i="1" s="1"/>
  <c r="F223" i="1"/>
  <c r="E223" i="1"/>
  <c r="E224" i="1" s="1"/>
  <c r="D223" i="1"/>
  <c r="D224" i="1" s="1"/>
  <c r="H13" i="1"/>
  <c r="G13" i="1"/>
  <c r="F13" i="1"/>
  <c r="E13" i="1"/>
  <c r="D13" i="1"/>
  <c r="E230" i="1"/>
  <c r="K230" i="1"/>
  <c r="J230" i="1"/>
  <c r="I230" i="1"/>
  <c r="H230" i="1"/>
  <c r="G168" i="1"/>
  <c r="I168" i="1" s="1"/>
  <c r="K168" i="1" s="1"/>
  <c r="F168" i="1"/>
  <c r="H168" i="1" s="1"/>
  <c r="J168" i="1" s="1"/>
  <c r="D206" i="1"/>
  <c r="E206" i="1" s="1"/>
  <c r="K238" i="1"/>
  <c r="J238" i="1"/>
  <c r="I238" i="1"/>
  <c r="H238" i="1"/>
  <c r="G238" i="1"/>
  <c r="F238" i="1"/>
  <c r="E238" i="1"/>
  <c r="D238" i="1"/>
  <c r="K216" i="1"/>
  <c r="J216" i="1"/>
  <c r="I216" i="1"/>
  <c r="H216" i="1"/>
  <c r="G216" i="1"/>
  <c r="F216" i="1"/>
  <c r="E216" i="1"/>
  <c r="D230" i="1"/>
  <c r="D216" i="1"/>
  <c r="G230" i="1"/>
  <c r="F230" i="1"/>
  <c r="G164" i="1"/>
  <c r="I164" i="1" s="1"/>
  <c r="K164" i="1" s="1"/>
  <c r="F164" i="1"/>
  <c r="H164" i="1" s="1"/>
  <c r="J164" i="1" s="1"/>
  <c r="E165" i="1"/>
  <c r="D169" i="1"/>
  <c r="C169" i="1"/>
  <c r="E159" i="1"/>
  <c r="E160" i="1" s="1"/>
  <c r="D160" i="1"/>
  <c r="G156" i="1"/>
  <c r="I156" i="1"/>
  <c r="K156" i="1" s="1"/>
  <c r="F156" i="1"/>
  <c r="H156" i="1" s="1"/>
  <c r="J156" i="1" s="1"/>
  <c r="E157" i="1"/>
  <c r="D157" i="1"/>
  <c r="F159" i="1"/>
  <c r="H159" i="1" s="1"/>
  <c r="J159" i="1" s="1"/>
  <c r="K99" i="1"/>
  <c r="J99" i="1"/>
  <c r="I99" i="1"/>
  <c r="H99" i="1"/>
  <c r="G99" i="1"/>
  <c r="F99" i="1"/>
  <c r="E99" i="1"/>
  <c r="K96" i="1"/>
  <c r="J96" i="1"/>
  <c r="I96" i="1"/>
  <c r="H96" i="1"/>
  <c r="G96" i="1"/>
  <c r="F96" i="1"/>
  <c r="E96" i="1"/>
  <c r="D96" i="1"/>
  <c r="E44" i="1"/>
  <c r="E23" i="1" s="1"/>
  <c r="D45" i="1"/>
  <c r="G86" i="1"/>
  <c r="I86" i="1" s="1"/>
  <c r="K86" i="1" s="1"/>
  <c r="F86" i="1"/>
  <c r="H86" i="1" s="1"/>
  <c r="E87" i="1"/>
  <c r="D87" i="1"/>
  <c r="G26" i="1"/>
  <c r="I26" i="1"/>
  <c r="K26" i="1" s="1"/>
  <c r="F26" i="1"/>
  <c r="H26" i="1"/>
  <c r="J26" i="1" s="1"/>
  <c r="D26" i="1"/>
  <c r="E27" i="1" s="1"/>
  <c r="C23" i="1"/>
  <c r="K15" i="1"/>
  <c r="J15" i="1"/>
  <c r="I15" i="1"/>
  <c r="H15" i="1"/>
  <c r="G15" i="1"/>
  <c r="K13" i="1"/>
  <c r="J13" i="1"/>
  <c r="I13" i="1"/>
  <c r="F15" i="1"/>
  <c r="D17" i="1"/>
  <c r="E15" i="1"/>
  <c r="D15" i="1"/>
  <c r="K16" i="1"/>
  <c r="J16" i="1"/>
  <c r="J17" i="1" s="1"/>
  <c r="I16" i="1"/>
  <c r="H16" i="1"/>
  <c r="G16" i="1"/>
  <c r="F16" i="1"/>
  <c r="H17" i="1" s="1"/>
  <c r="E17" i="1"/>
  <c r="G109" i="1"/>
  <c r="G110" i="1" s="1"/>
  <c r="F109" i="1"/>
  <c r="F110" i="1" s="1"/>
  <c r="E110" i="1"/>
  <c r="D110" i="1"/>
  <c r="G106" i="1"/>
  <c r="G107" i="1" s="1"/>
  <c r="F106" i="1"/>
  <c r="H106" i="1" s="1"/>
  <c r="E107" i="1"/>
  <c r="D107" i="1"/>
  <c r="K103" i="1"/>
  <c r="J103" i="1"/>
  <c r="I103" i="1"/>
  <c r="H103" i="1"/>
  <c r="G103" i="1"/>
  <c r="F103" i="1"/>
  <c r="E103" i="1"/>
  <c r="D103" i="1"/>
  <c r="I17" i="1"/>
  <c r="F17" i="1"/>
  <c r="I106" i="1"/>
  <c r="H109" i="1"/>
  <c r="H110" i="1" s="1"/>
  <c r="G17" i="1"/>
  <c r="K17" i="1"/>
  <c r="I107" i="1"/>
  <c r="K106" i="1"/>
  <c r="K107" i="1" s="1"/>
  <c r="J109" i="1"/>
  <c r="J110" i="1" s="1"/>
  <c r="H107" i="1" l="1"/>
  <c r="J106" i="1"/>
  <c r="J107" i="1" s="1"/>
  <c r="F107" i="1"/>
  <c r="I109" i="1"/>
  <c r="H224" i="1"/>
  <c r="G44" i="1"/>
  <c r="I224" i="1"/>
  <c r="F44" i="1"/>
  <c r="F224" i="1"/>
  <c r="J86" i="1"/>
  <c r="F206" i="1"/>
  <c r="H206" i="1" s="1"/>
  <c r="J206" i="1" s="1"/>
  <c r="G206" i="1"/>
  <c r="I206" i="1" s="1"/>
  <c r="K206" i="1" s="1"/>
  <c r="G159" i="1"/>
  <c r="I159" i="1" s="1"/>
  <c r="K159" i="1" s="1"/>
  <c r="D23" i="1"/>
  <c r="D19" i="1" s="1"/>
  <c r="H44" i="1" l="1"/>
  <c r="F23" i="1"/>
  <c r="I110" i="1"/>
  <c r="K109" i="1"/>
  <c r="K110" i="1" s="1"/>
  <c r="I44" i="1"/>
  <c r="G23" i="1"/>
  <c r="E19" i="1"/>
  <c r="E24" i="1"/>
  <c r="F24" i="1" l="1"/>
  <c r="F19" i="1"/>
  <c r="K44" i="1"/>
  <c r="K23" i="1" s="1"/>
  <c r="I23" i="1"/>
  <c r="J44" i="1"/>
  <c r="J23" i="1" s="1"/>
  <c r="H23" i="1"/>
  <c r="G24" i="1"/>
  <c r="G19" i="1"/>
  <c r="I19" i="1" l="1"/>
  <c r="I24" i="1"/>
  <c r="J19" i="1"/>
  <c r="J24" i="1"/>
  <c r="K19" i="1"/>
  <c r="K24" i="1"/>
  <c r="H19" i="1"/>
  <c r="H24" i="1"/>
</calcChain>
</file>

<file path=xl/sharedStrings.xml><?xml version="1.0" encoding="utf-8"?>
<sst xmlns="http://schemas.openxmlformats.org/spreadsheetml/2006/main" count="466" uniqueCount="229">
  <si>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</si>
  <si>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</si>
  <si>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</si>
  <si>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</si>
  <si>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</si>
  <si>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</si>
  <si>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</si>
  <si>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</si>
  <si>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</si>
  <si>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</si>
  <si>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</si>
  <si>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</si>
  <si>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млн. квт.час</t>
  </si>
  <si>
    <t>Индекс-дефлятор к предыдущему году</t>
  </si>
  <si>
    <t>Выплаты социального характера, всего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</si>
  <si>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</si>
  <si>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</si>
  <si>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</si>
  <si>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</si>
  <si>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</si>
  <si>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</si>
  <si>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</si>
  <si>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</si>
  <si>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</si>
  <si>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</si>
  <si>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</si>
  <si>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</si>
  <si>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</si>
  <si>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</si>
  <si>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</si>
  <si>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</si>
  <si>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</si>
  <si>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</si>
  <si>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</si>
  <si>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</si>
  <si>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</si>
  <si>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</si>
  <si>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</si>
  <si>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</si>
  <si>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</si>
  <si>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</si>
  <si>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</si>
  <si>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</si>
  <si>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</si>
  <si>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Объем выполненных работ по виду деятельности "строительство"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</si>
  <si>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</si>
  <si>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</si>
  <si>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</si>
  <si>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</si>
  <si>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</si>
  <si>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</si>
  <si>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</si>
  <si>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</si>
  <si>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</si>
  <si>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</si>
  <si>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</si>
  <si>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</si>
  <si>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</si>
  <si>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</si>
  <si>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</si>
  <si>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</si>
  <si>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</si>
  <si>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 xml:space="preserve">Доля прибыльных предприятий 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</si>
  <si>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</si>
  <si>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</si>
  <si>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</si>
  <si>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</si>
  <si>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</si>
  <si>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</si>
  <si>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</si>
  <si>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</si>
  <si>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</si>
  <si>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</si>
  <si>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</si>
  <si>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</si>
  <si>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</si>
  <si>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</si>
  <si>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</si>
  <si>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Электроэнергия</t>
  </si>
  <si>
    <t>из них - недвижимое имущество</t>
  </si>
  <si>
    <t xml:space="preserve">Среднегодовая полная учетная стоимость основных фондов коммерческих организаций 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</si>
  <si>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</si>
  <si>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</si>
  <si>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</si>
  <si>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</si>
  <si>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</si>
  <si>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</si>
  <si>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</si>
  <si>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</si>
  <si>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</si>
  <si>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</si>
  <si>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</si>
  <si>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</si>
  <si>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</si>
  <si>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</si>
  <si>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</si>
  <si>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</si>
  <si>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</si>
  <si>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</si>
  <si>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 xml:space="preserve">млн. рублей (в действующих ценах) </t>
  </si>
  <si>
    <t>829,3</t>
  </si>
  <si>
    <t>в % к аналогичному периоду предыдущего года</t>
  </si>
  <si>
    <t>97,5</t>
  </si>
  <si>
    <t>122,7</t>
  </si>
  <si>
    <t>165,2</t>
  </si>
  <si>
    <t>4,2</t>
  </si>
  <si>
    <t>60,3</t>
  </si>
  <si>
    <t>10,8</t>
  </si>
  <si>
    <t>96,7</t>
  </si>
  <si>
    <t>1,1</t>
  </si>
  <si>
    <t>133,3</t>
  </si>
  <si>
    <t>1312,3</t>
  </si>
  <si>
    <t>101,4</t>
  </si>
  <si>
    <t>млн. рублей (в действующих ценах)</t>
  </si>
  <si>
    <r>
      <rPr>
        <sz val="10"/>
        <rFont val="Arial Cyr"/>
        <charset val="204"/>
      </rPr>
      <t>...</t>
    </r>
    <r>
      <rPr>
        <vertAlign val="superscript"/>
        <sz val="10"/>
        <rFont val="Arial Cyr"/>
        <charset val="204"/>
      </rPr>
      <t>1)</t>
    </r>
  </si>
  <si>
    <t>337,8</t>
  </si>
  <si>
    <r>
      <t>...</t>
    </r>
    <r>
      <rPr>
        <vertAlign val="superscript"/>
        <sz val="10"/>
        <rFont val="Arial Cyr"/>
        <charset val="204"/>
      </rPr>
      <t>1)</t>
    </r>
  </si>
  <si>
    <t>14,3</t>
  </si>
  <si>
    <t>54,5</t>
  </si>
  <si>
    <t>129,8</t>
  </si>
  <si>
    <t>93,9</t>
  </si>
  <si>
    <t>348,4</t>
  </si>
  <si>
    <t>321,9</t>
  </si>
  <si>
    <t>291,8</t>
  </si>
  <si>
    <t>6,3</t>
  </si>
  <si>
    <t>-</t>
  </si>
  <si>
    <t>144,7</t>
  </si>
  <si>
    <t>72,7</t>
  </si>
  <si>
    <t>201,5</t>
  </si>
  <si>
    <t>100,0</t>
  </si>
  <si>
    <t>…</t>
  </si>
  <si>
    <t>97,8</t>
  </si>
  <si>
    <t>18,6</t>
  </si>
  <si>
    <t>78,4</t>
  </si>
  <si>
    <t>18,5</t>
  </si>
  <si>
    <t>124,4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</si>
  <si>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</si>
  <si>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</si>
  <si>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</si>
  <si>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</si>
  <si>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</si>
  <si>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</si>
  <si>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</si>
  <si>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- 23 Производство прочих неметаллических минеральных продуктов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</si>
  <si>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производство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</si>
  <si>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оборудованя</t>
  </si>
  <si>
    <t>Объем отгруженных товаров собственного производства, выполненных работ и услуг собственными силами - 26 Производство компъютеров, электронных и оптических изделий</t>
  </si>
  <si>
    <t>Объем отгруженных товаров собственного производства, выполненных работ и услуг собственными силами -27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</si>
  <si>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</si>
  <si>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</si>
  <si>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</si>
  <si>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</si>
  <si>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</si>
  <si>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</si>
  <si>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</si>
  <si>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</si>
  <si>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</si>
  <si>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</si>
  <si>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</si>
  <si>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</si>
  <si>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</si>
  <si>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</si>
  <si>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</si>
  <si>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</si>
  <si>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</si>
  <si>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>деятельность в области здравоохранения и социальных услуг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</si>
  <si>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</si>
  <si>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</si>
  <si>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</si>
  <si>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</si>
  <si>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</si>
  <si>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</si>
  <si>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</si>
  <si>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</si>
  <si>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</si>
  <si>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</si>
  <si>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</si>
  <si>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</si>
  <si>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</si>
  <si>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</si>
  <si>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</si>
  <si>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</si>
  <si>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2020 год</t>
  </si>
  <si>
    <t>2023 год (по вариантам)</t>
  </si>
  <si>
    <t>2021 год</t>
  </si>
  <si>
    <t>2024 год (по вариантам)</t>
  </si>
  <si>
    <t xml:space="preserve"> на 2023 год и плановый период 2024 и 2025 годов</t>
  </si>
  <si>
    <t>2022 год</t>
  </si>
  <si>
    <t>2025 год (по вариантам)</t>
  </si>
  <si>
    <r>
      <t xml:space="preserve">Объем отгруженных товаров собственного производства, выполненных работ и услуг собственными силами - B </t>
    </r>
    <r>
      <rPr>
        <b/>
        <sz val="9"/>
        <rFont val="Times New Roman"/>
        <family val="1"/>
        <charset val="204"/>
      </rPr>
      <t>Добыча полезных ископаемых</t>
    </r>
  </si>
  <si>
    <r>
      <t xml:space="preserve">Объем отгруженных товаров собственного производства, выполненных работ и услуг собственными силами - C </t>
    </r>
    <r>
      <rPr>
        <b/>
        <sz val="9"/>
        <rFont val="Times New Roman"/>
        <family val="1"/>
        <charset val="204"/>
      </rPr>
      <t>Обрабатывающие производства</t>
    </r>
  </si>
  <si>
    <r>
      <t xml:space="preserve">Объем отгруженных товаров собственного производства, выполненных работ и услуг собственными силами - 10 </t>
    </r>
    <r>
      <rPr>
        <b/>
        <sz val="9"/>
        <rFont val="Times New Roman"/>
        <family val="1"/>
        <charset val="204"/>
      </rPr>
      <t>Производство пищевых продуктов</t>
    </r>
  </si>
  <si>
    <r>
      <t xml:space="preserve">Объем отгруженных товаров собственного производства, выполненных работ и услуг собственными силами - 10: </t>
    </r>
    <r>
      <rPr>
        <b/>
        <sz val="9"/>
        <rFont val="Times New Roman"/>
        <family val="1"/>
        <charset val="204"/>
      </rPr>
      <t>Производство пищевых продуктов</t>
    </r>
  </si>
  <si>
    <r>
      <t xml:space="preserve">Объем отгруженных товаров собственного производства, выполненных работ и услуг собственными силами - 11 </t>
    </r>
    <r>
      <rPr>
        <b/>
        <sz val="9"/>
        <rFont val="Times New Roman"/>
        <family val="1"/>
        <charset val="204"/>
      </rPr>
      <t>Производство напитков продуктов</t>
    </r>
  </si>
  <si>
    <r>
      <t xml:space="preserve">Объем отгруженных товаров собственного производства, выполненных работ и услуг собственными силами - 13 </t>
    </r>
    <r>
      <rPr>
        <b/>
        <sz val="9"/>
        <rFont val="Times New Roman"/>
        <family val="1"/>
        <charset val="204"/>
      </rPr>
      <t>Производство текстильных изделий</t>
    </r>
  </si>
  <si>
    <r>
      <t xml:space="preserve">Объем отгруженных товаров собственного производства, выполненных работ и услуг собственными силами - 14 </t>
    </r>
    <r>
      <rPr>
        <b/>
        <sz val="9"/>
        <rFont val="Times New Roman"/>
        <family val="1"/>
        <charset val="204"/>
      </rPr>
      <t>Производство одежды</t>
    </r>
  </si>
  <si>
    <r>
      <t xml:space="preserve">Объем отгруженных товаров собственного производства, выполненных работ и услуг собственными силами - 16 </t>
    </r>
    <r>
      <rPr>
        <b/>
        <sz val="9"/>
        <rFont val="Times New Roman"/>
        <family val="1"/>
        <charset val="204"/>
      </rPr>
      <t>Обработка древесины и производство изделий из дерева  и пробки, кроме мебели, производство изделий из соломки и материалов для</t>
    </r>
    <r>
      <rPr>
        <sz val="9"/>
        <rFont val="Times New Roman"/>
        <family val="1"/>
        <charset val="204"/>
      </rPr>
      <t xml:space="preserve"> плетения</t>
    </r>
  </si>
  <si>
    <r>
      <t xml:space="preserve">Объем отгруженных товаров собственного производства, выполненных работ и услуг собственными силами - </t>
    </r>
    <r>
      <rPr>
        <b/>
        <sz val="9"/>
        <color indexed="8"/>
        <rFont val="Times New Roman"/>
        <family val="1"/>
        <charset val="204"/>
      </rPr>
      <t>30 Производство прочих транспортных средств и оборудования</t>
    </r>
  </si>
  <si>
    <r>
      <t xml:space="preserve">Объем отгруженных товаров собственного произ-водства, выполненных работ и услуг собственными силами -D </t>
    </r>
    <r>
      <rPr>
        <b/>
        <sz val="9"/>
        <color indexed="8"/>
        <rFont val="Times New Roman"/>
        <family val="1"/>
        <charset val="204"/>
      </rPr>
      <t xml:space="preserve">Обеспечение электрической энергией, газом и паром; кондиционирование воздуха  </t>
    </r>
  </si>
  <si>
    <r>
      <t xml:space="preserve">Объем отгруженных товаров собственного произ-водства, выполненных работ и услуг собственными силами - E </t>
    </r>
    <r>
      <rPr>
        <b/>
        <sz val="9"/>
        <color indexed="8"/>
        <rFont val="Times New Roman"/>
        <family val="1"/>
        <charset val="204"/>
      </rPr>
      <t xml:space="preserve">Водоснабжение; водоотведение, организация сбора и утилизации отходов, деятельность по ликвидации загрязнений </t>
    </r>
  </si>
  <si>
    <t xml:space="preserve">форель </t>
  </si>
  <si>
    <t>Строительство котельной «Центральная» с переводом на природный газ</t>
  </si>
  <si>
    <t>Строительство котельной «ЦРМ» на древесных отходах</t>
  </si>
  <si>
    <t>Строительство тепловых сетей ЦТП "Щебзавод"
от ТК-1, вдоль ул.Горького, через ТК-17 до детского
сада "Золотой ключик</t>
  </si>
  <si>
    <t>Строительство тепловых сетей от ЦТП "Щебзавод"
от ТК-17 вдоль ул.Красноармейской в целях подключения нагрузок и вывода из эксплуатации котельных "Школа №2" и "Молоко-завод"</t>
  </si>
  <si>
    <t xml:space="preserve">Строительство котельной «203» с автоматизацией и  использованием в качестве топлива древесных отхо-дов (топливной щепы) </t>
  </si>
  <si>
    <t>Строительство тепло-вой сети для объедине-ния тепловых сетей от котельных "РИК" и "АТП" с тепловыми сетями "203"</t>
  </si>
  <si>
    <t>Газопровод-отвод и ГРС Няндома Архангельской области</t>
  </si>
  <si>
    <t xml:space="preserve">Газопровод межпоселковый от ГРС "Няндома" до г. Няндома и микрорайона Каргополь-2 Няндомского района </t>
  </si>
  <si>
    <t>Строительство, рекон-струкция, техническое перевооружение системы водоснабжения города Няндома.</t>
  </si>
  <si>
    <t>Строительство, рекон-струкция, техническое перевооружение системы водоснабжения д Мака-ровская,д. Петариха, 
д. Корехино, д. Логинов-ска, д. Поповская</t>
  </si>
  <si>
    <t>Строительство средней общеобразовательной школы на 360 учащихся с интернатом на 80 мест</t>
  </si>
  <si>
    <t>Строительство ФАП ст. Бурачиха</t>
  </si>
  <si>
    <t>Строительство ФАП пос. Шестиозерский</t>
  </si>
  <si>
    <t>Строительство ФАП Гридино</t>
  </si>
  <si>
    <t>Строительство ФОК (г. Няндома, гор.парк)</t>
  </si>
  <si>
    <t>Строительсво линейных объектов "Уличное освещение с использованием энергосберегающих технологий" ст. Полоха, ст., Бурачиха, ст. Зеленый, дер. Андреевская, пос. Шестиозерский</t>
  </si>
  <si>
    <t>Офисное здание (ул. Ленина)</t>
  </si>
  <si>
    <t>Спортивная площадка размером 44*26 для мини-футбольного поля с искусственным покрытием</t>
  </si>
  <si>
    <t>Детский сад г. Няндома на 60 мест</t>
  </si>
  <si>
    <t>Строительство животноводческого комплекса (ООО "АПК")</t>
  </si>
  <si>
    <t>КЗЖ Бор</t>
  </si>
  <si>
    <t>Строительство двух многоквартирных 
жилых дома, общей пло-щадью 11 758,65 кв.м.</t>
  </si>
  <si>
    <t>Сушильный комплекс (ООО "Драйвуд)</t>
  </si>
  <si>
    <t>ж/д тупик (ГК Титан)</t>
  </si>
  <si>
    <t>Оснащение резервными электропитанием (стационарные ДГУ) котельных:
ХЛХ –ДГ 50
СББЖ-ДГ-30
«Горбача-ДГ-20
«МХЛ»-ДГ-20</t>
  </si>
  <si>
    <t>Няндомского округа Архангельской области</t>
  </si>
  <si>
    <t xml:space="preserve">Уточненный прогноз социально - экономического развития </t>
  </si>
  <si>
    <t>Одобрен постановлением администрации Няндомского муниципального района                                                                                                                             Архангельской области   от " 31 " октября  2022 года № 367 -па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</si>
</sst>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Tahoma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2" fontId="6" fillId="0" borderId="0" xfId="0" applyNumberFormat="1" applyFont="1" applyFill="1" applyBorder="1" applyAlignment="1" applyProtection="1">
      <alignment horizontal="right" vertical="center"/>
    </xf>
    <xf numFmtId="2" fontId="7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/>
    <xf numFmtId="0" fontId="2" fillId="0" borderId="0" xfId="0" applyFont="1" applyBorder="1"/>
    <xf numFmtId="0" fontId="6" fillId="0" borderId="0" xfId="0" applyFont="1" applyFill="1" applyBorder="1" applyProtection="1"/>
    <xf numFmtId="0" fontId="1" fillId="0" borderId="0" xfId="0" applyFont="1" applyBorder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4" fontId="10" fillId="0" borderId="1" xfId="0" applyNumberFormat="1" applyFont="1" applyBorder="1" applyAlignment="1">
      <alignment horizontal="right" vertical="center"/>
    </xf>
    <xf numFmtId="0" fontId="10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Fill="1" applyBorder="1" applyAlignment="1" applyProtection="1">
      <alignment horizontal="left" vertical="center" wrapText="1" indent="1"/>
    </xf>
    <xf numFmtId="0" fontId="16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lef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 applyProtection="1">
      <alignment horizontal="center" vertical="top" wrapText="1"/>
    </xf>
    <xf numFmtId="4" fontId="15" fillId="3" borderId="1" xfId="0" applyNumberFormat="1" applyFont="1" applyFill="1" applyBorder="1" applyAlignment="1">
      <alignment horizontal="right" vertical="center"/>
    </xf>
    <xf numFmtId="0" fontId="15" fillId="3" borderId="1" xfId="0" applyFont="1" applyFill="1" applyBorder="1" applyAlignment="1">
      <alignment vertical="center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 applyProtection="1">
      <alignment horizontal="left" vertical="top" wrapText="1" shrinkToFit="1"/>
    </xf>
    <xf numFmtId="0" fontId="14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4" fontId="10" fillId="3" borderId="1" xfId="0" applyNumberFormat="1" applyFont="1" applyFill="1" applyBorder="1" applyAlignment="1" applyProtection="1">
      <alignment horizontal="right" vertical="center"/>
    </xf>
    <xf numFmtId="4" fontId="10" fillId="3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 applyProtection="1">
      <alignment horizontal="right" vertical="center" wrapText="1" shrinkToFit="1"/>
    </xf>
    <xf numFmtId="0" fontId="11" fillId="0" borderId="1" xfId="0" applyFont="1" applyFill="1" applyBorder="1" applyAlignment="1" applyProtection="1">
      <alignment horizontal="right" vertical="center" wrapText="1"/>
    </xf>
    <xf numFmtId="0" fontId="13" fillId="0" borderId="1" xfId="0" applyFont="1" applyFill="1" applyBorder="1" applyAlignment="1" applyProtection="1">
      <alignment horizontal="right" vertical="center" wrapText="1" shrinkToFit="1"/>
    </xf>
    <xf numFmtId="0" fontId="13" fillId="0" borderId="1" xfId="0" applyFont="1" applyFill="1" applyBorder="1" applyAlignment="1" applyProtection="1">
      <alignment horizontal="right" vertical="center" wrapText="1"/>
    </xf>
    <xf numFmtId="0" fontId="13" fillId="0" borderId="2" xfId="0" applyFont="1" applyFill="1" applyBorder="1" applyAlignment="1" applyProtection="1">
      <alignment horizontal="right" vertical="center" wrapText="1" shrinkToFit="1"/>
    </xf>
    <xf numFmtId="0" fontId="13" fillId="0" borderId="2" xfId="0" applyFont="1" applyFill="1" applyBorder="1" applyAlignment="1" applyProtection="1">
      <alignment horizontal="right" vertical="center" wrapText="1"/>
    </xf>
    <xf numFmtId="0" fontId="13" fillId="0" borderId="1" xfId="0" applyFont="1" applyFill="1" applyBorder="1" applyAlignment="1" applyProtection="1">
      <alignment horizontal="right" vertical="top" wrapText="1" shrinkToFit="1"/>
    </xf>
    <xf numFmtId="0" fontId="13" fillId="0" borderId="1" xfId="0" applyFont="1" applyFill="1" applyBorder="1" applyAlignment="1">
      <alignment horizontal="right" vertical="center" wrapText="1" shrinkToFit="1"/>
    </xf>
    <xf numFmtId="4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2" fontId="11" fillId="0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>
      <alignment vertical="center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Border="1" applyAlignment="1">
      <alignment horizontal="right" vertical="center"/>
    </xf>
    <xf numFmtId="0" fontId="15" fillId="0" borderId="1" xfId="0" applyNumberFormat="1" applyFont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10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/>
    </xf>
    <xf numFmtId="0" fontId="15" fillId="3" borderId="1" xfId="0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left" vertical="center" wrapText="1" indent="1"/>
    </xf>
    <xf numFmtId="0" fontId="8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right"/>
    </xf>
    <xf numFmtId="4" fontId="10" fillId="5" borderId="1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4" fontId="10" fillId="5" borderId="1" xfId="0" applyNumberFormat="1" applyFont="1" applyFill="1" applyBorder="1" applyAlignment="1" applyProtection="1">
      <alignment horizontal="right" vertical="center" wrapText="1"/>
    </xf>
    <xf numFmtId="4" fontId="10" fillId="5" borderId="1" xfId="0" applyNumberFormat="1" applyFont="1" applyFill="1" applyBorder="1" applyAlignment="1" applyProtection="1">
      <alignment horizontal="right" vertical="center"/>
    </xf>
    <xf numFmtId="4" fontId="15" fillId="5" borderId="1" xfId="0" applyNumberFormat="1" applyFont="1" applyFill="1" applyBorder="1" applyAlignment="1" applyProtection="1">
      <alignment horizontal="right" vertical="center" wrapText="1"/>
    </xf>
    <xf numFmtId="4" fontId="15" fillId="5" borderId="1" xfId="0" applyNumberFormat="1" applyFont="1" applyFill="1" applyBorder="1" applyAlignment="1" applyProtection="1">
      <alignment horizontal="right" vertical="center"/>
    </xf>
    <xf numFmtId="4" fontId="15" fillId="5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4" fontId="15" fillId="5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16" fillId="3" borderId="1" xfId="0" applyNumberFormat="1" applyFont="1" applyFill="1" applyBorder="1" applyAlignment="1">
      <alignment horizontal="right" vertical="center"/>
    </xf>
    <xf numFmtId="0" fontId="15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 applyProtection="1">
      <alignment horizontal="right" vertical="center" wrapText="1" shrinkToFit="1"/>
    </xf>
    <xf numFmtId="0" fontId="11" fillId="3" borderId="1" xfId="0" applyFont="1" applyFill="1" applyBorder="1" applyAlignment="1" applyProtection="1">
      <alignment horizontal="right" vertical="center" wrapText="1"/>
    </xf>
    <xf numFmtId="0" fontId="15" fillId="3" borderId="1" xfId="0" applyFont="1" applyFill="1" applyBorder="1" applyAlignment="1">
      <alignment horizontal="left" vertical="center"/>
    </xf>
    <xf numFmtId="2" fontId="10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3"/>
  <sheetViews>
    <sheetView tabSelected="1" view="pageBreakPreview" topLeftCell="A113" zoomScaleNormal="220" zoomScaleSheetLayoutView="100" workbookViewId="0">
      <selection activeCell="A8" sqref="A8:A10"/>
    </sheetView>
  </sheetViews>
  <sheetFormatPr defaultRowHeight="12.75" x14ac:dyDescent="0.2"/>
  <cols>
    <col min="1" max="1" width="56.7109375" style="23" customWidth="1"/>
    <col min="2" max="2" width="14.5703125" style="16" customWidth="1"/>
    <col min="3" max="3" width="12.140625" style="14" customWidth="1"/>
    <col min="4" max="4" width="12.140625" style="15" customWidth="1"/>
    <col min="5" max="5" width="15.140625" style="15" customWidth="1"/>
    <col min="6" max="6" width="11.42578125" style="15" customWidth="1"/>
    <col min="7" max="7" width="10.5703125" style="15" customWidth="1"/>
    <col min="8" max="8" width="11.42578125" style="15" customWidth="1"/>
    <col min="9" max="9" width="10.85546875" style="15" customWidth="1"/>
    <col min="10" max="11" width="11.7109375" style="15" customWidth="1"/>
    <col min="12" max="22" width="9.140625" style="4" customWidth="1"/>
  </cols>
  <sheetData>
    <row r="1" spans="1:22" s="1" customFormat="1" ht="15" x14ac:dyDescent="0.2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s="1" customFormat="1" ht="15" x14ac:dyDescent="0.2">
      <c r="A2" s="103"/>
      <c r="B2" s="103"/>
      <c r="C2" s="103"/>
      <c r="D2" s="103"/>
      <c r="E2" s="133" t="s">
        <v>228</v>
      </c>
      <c r="F2" s="134"/>
      <c r="G2" s="134"/>
      <c r="H2" s="134"/>
      <c r="I2" s="134"/>
      <c r="J2" s="134"/>
      <c r="K2" s="134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s="1" customFormat="1" ht="15" x14ac:dyDescent="0.2">
      <c r="A3" s="103"/>
      <c r="B3" s="103"/>
      <c r="C3" s="103"/>
      <c r="D3" s="103"/>
      <c r="E3" s="134"/>
      <c r="F3" s="134"/>
      <c r="G3" s="134"/>
      <c r="H3" s="134"/>
      <c r="I3" s="134"/>
      <c r="J3" s="134"/>
      <c r="K3" s="134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1" customFormat="1" ht="15" x14ac:dyDescent="0.2">
      <c r="A4" s="126" t="s">
        <v>227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s="1" customFormat="1" ht="15" x14ac:dyDescent="0.2">
      <c r="A5" s="129" t="s">
        <v>226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s="1" customFormat="1" ht="0.75" customHeight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1" customFormat="1" ht="15.75" customHeight="1" x14ac:dyDescent="0.2">
      <c r="A7" s="126" t="s">
        <v>186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13" customFormat="1" x14ac:dyDescent="0.2">
      <c r="A8" s="136" t="s">
        <v>0</v>
      </c>
      <c r="B8" s="136" t="s">
        <v>1</v>
      </c>
      <c r="C8" s="127" t="s">
        <v>47</v>
      </c>
      <c r="D8" s="128"/>
      <c r="E8" s="25" t="s">
        <v>55</v>
      </c>
      <c r="F8" s="127" t="s">
        <v>38</v>
      </c>
      <c r="G8" s="131"/>
      <c r="H8" s="131"/>
      <c r="I8" s="131"/>
      <c r="J8" s="131"/>
      <c r="K8" s="13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s="13" customFormat="1" x14ac:dyDescent="0.2">
      <c r="A9" s="137"/>
      <c r="B9" s="137"/>
      <c r="C9" s="136" t="s">
        <v>182</v>
      </c>
      <c r="D9" s="135" t="s">
        <v>184</v>
      </c>
      <c r="E9" s="135" t="s">
        <v>187</v>
      </c>
      <c r="F9" s="139" t="s">
        <v>183</v>
      </c>
      <c r="G9" s="139"/>
      <c r="H9" s="135" t="s">
        <v>185</v>
      </c>
      <c r="I9" s="135"/>
      <c r="J9" s="135" t="s">
        <v>188</v>
      </c>
      <c r="K9" s="135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s="13" customFormat="1" ht="22.5" x14ac:dyDescent="0.2">
      <c r="A10" s="138"/>
      <c r="B10" s="138"/>
      <c r="C10" s="138"/>
      <c r="D10" s="135"/>
      <c r="E10" s="135"/>
      <c r="F10" s="115" t="s">
        <v>178</v>
      </c>
      <c r="G10" s="115" t="s">
        <v>179</v>
      </c>
      <c r="H10" s="67" t="s">
        <v>178</v>
      </c>
      <c r="I10" s="67" t="s">
        <v>179</v>
      </c>
      <c r="J10" s="67" t="s">
        <v>178</v>
      </c>
      <c r="K10" s="67" t="s">
        <v>179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s="13" customFormat="1" x14ac:dyDescent="0.2">
      <c r="A11" s="26" t="s">
        <v>56</v>
      </c>
      <c r="B11" s="24"/>
      <c r="C11" s="27"/>
      <c r="D11" s="27"/>
      <c r="E11" s="27"/>
      <c r="F11" s="116"/>
      <c r="G11" s="116"/>
      <c r="H11" s="28"/>
      <c r="I11" s="28"/>
      <c r="J11" s="28"/>
      <c r="K11" s="28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s="22" customFormat="1" x14ac:dyDescent="0.2">
      <c r="A12" s="29" t="s">
        <v>57</v>
      </c>
      <c r="B12" s="30" t="s">
        <v>58</v>
      </c>
      <c r="C12" s="31">
        <v>24.8</v>
      </c>
      <c r="D12" s="31">
        <v>24.37</v>
      </c>
      <c r="E12" s="31">
        <v>23.72</v>
      </c>
      <c r="F12" s="116">
        <v>23.13</v>
      </c>
      <c r="G12" s="116">
        <v>23.19</v>
      </c>
      <c r="H12" s="32">
        <v>22.65</v>
      </c>
      <c r="I12" s="32">
        <v>22.7</v>
      </c>
      <c r="J12" s="32">
        <v>22.36</v>
      </c>
      <c r="K12" s="32">
        <v>22.5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s="22" customFormat="1" x14ac:dyDescent="0.2">
      <c r="A13" s="30"/>
      <c r="B13" s="30" t="s">
        <v>36</v>
      </c>
      <c r="C13" s="31">
        <v>98.26</v>
      </c>
      <c r="D13" s="31">
        <f>D12/C12*100</f>
        <v>98.266129032258064</v>
      </c>
      <c r="E13" s="31">
        <f>E12/D12*100</f>
        <v>97.332786212556414</v>
      </c>
      <c r="F13" s="116">
        <f>F12/E12*100</f>
        <v>97.51264755480608</v>
      </c>
      <c r="G13" s="116">
        <f>G12/E12*100</f>
        <v>97.765598650927501</v>
      </c>
      <c r="H13" s="32">
        <f>H12/F12*100</f>
        <v>97.92477302204928</v>
      </c>
      <c r="I13" s="32">
        <f>I12/G12*100</f>
        <v>97.887020267356604</v>
      </c>
      <c r="J13" s="32">
        <f>J12/H12*100</f>
        <v>98.719646799117001</v>
      </c>
      <c r="K13" s="32">
        <f>K12/I12*100</f>
        <v>99.118942731277542</v>
      </c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22" customFormat="1" x14ac:dyDescent="0.2">
      <c r="A14" s="33" t="s">
        <v>92</v>
      </c>
      <c r="B14" s="30" t="s">
        <v>58</v>
      </c>
      <c r="C14" s="31">
        <v>19</v>
      </c>
      <c r="D14" s="31">
        <v>18.760000000000002</v>
      </c>
      <c r="E14" s="31">
        <v>18.25</v>
      </c>
      <c r="F14" s="116">
        <v>17.86</v>
      </c>
      <c r="G14" s="116">
        <v>17.89</v>
      </c>
      <c r="H14" s="32">
        <v>17.59</v>
      </c>
      <c r="I14" s="32">
        <v>17.63</v>
      </c>
      <c r="J14" s="32">
        <v>17.34</v>
      </c>
      <c r="K14" s="32">
        <v>17.48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s="22" customFormat="1" ht="36" x14ac:dyDescent="0.2">
      <c r="A15" s="29"/>
      <c r="B15" s="34" t="s">
        <v>50</v>
      </c>
      <c r="C15" s="31">
        <v>98.55</v>
      </c>
      <c r="D15" s="31">
        <f>D14/C14*100</f>
        <v>98.736842105263165</v>
      </c>
      <c r="E15" s="31">
        <f>E14/D14*100</f>
        <v>97.281449893390175</v>
      </c>
      <c r="F15" s="116">
        <f>F14/E14*100</f>
        <v>97.863013698630127</v>
      </c>
      <c r="G15" s="116">
        <f>G14/E14*100</f>
        <v>98.027397260273972</v>
      </c>
      <c r="H15" s="32">
        <f>H14/F14*100</f>
        <v>98.488241881299004</v>
      </c>
      <c r="I15" s="32">
        <f>I14/G14*100</f>
        <v>98.546674119619894</v>
      </c>
      <c r="J15" s="32">
        <f>J14/H14*100</f>
        <v>98.578737919272314</v>
      </c>
      <c r="K15" s="32">
        <f>K14/I14*100</f>
        <v>99.14917753828702</v>
      </c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spans="1:22" s="22" customFormat="1" x14ac:dyDescent="0.2">
      <c r="A16" s="33" t="s">
        <v>93</v>
      </c>
      <c r="B16" s="30" t="s">
        <v>58</v>
      </c>
      <c r="C16" s="31">
        <v>5.8</v>
      </c>
      <c r="D16" s="31">
        <v>5.61</v>
      </c>
      <c r="E16" s="31">
        <v>5.47</v>
      </c>
      <c r="F16" s="116">
        <f t="shared" ref="F16:K16" si="0">F12-F14</f>
        <v>5.27</v>
      </c>
      <c r="G16" s="116">
        <f t="shared" si="0"/>
        <v>5.3000000000000007</v>
      </c>
      <c r="H16" s="32">
        <f t="shared" si="0"/>
        <v>5.0599999999999987</v>
      </c>
      <c r="I16" s="32">
        <f t="shared" si="0"/>
        <v>5.07</v>
      </c>
      <c r="J16" s="32">
        <f t="shared" si="0"/>
        <v>5.0199999999999996</v>
      </c>
      <c r="K16" s="32">
        <f t="shared" si="0"/>
        <v>5.0199999999999996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2" s="22" customFormat="1" ht="36" x14ac:dyDescent="0.2">
      <c r="A17" s="35"/>
      <c r="B17" s="34" t="s">
        <v>50</v>
      </c>
      <c r="C17" s="31">
        <v>97.32</v>
      </c>
      <c r="D17" s="31">
        <f>D16/C16*100</f>
        <v>96.724137931034491</v>
      </c>
      <c r="E17" s="31">
        <f>E16/D16*100</f>
        <v>97.504456327985736</v>
      </c>
      <c r="F17" s="116">
        <f>F16/E16*100</f>
        <v>96.343692870201096</v>
      </c>
      <c r="G17" s="116">
        <f>G16/E16*100</f>
        <v>96.892138939670943</v>
      </c>
      <c r="H17" s="32">
        <f>H16/F16*100</f>
        <v>96.015180265654635</v>
      </c>
      <c r="I17" s="32">
        <f>I16/G16*100</f>
        <v>95.66037735849055</v>
      </c>
      <c r="J17" s="32">
        <f>J16/H16*100</f>
        <v>99.20948616600792</v>
      </c>
      <c r="K17" s="32">
        <f>K16/I16*100</f>
        <v>99.01380670611438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 x14ac:dyDescent="0.2">
      <c r="A18" s="68" t="s">
        <v>48</v>
      </c>
      <c r="B18" s="30"/>
      <c r="C18" s="32"/>
      <c r="D18" s="36"/>
      <c r="E18" s="36"/>
      <c r="F18" s="117"/>
      <c r="G18" s="117"/>
      <c r="H18" s="36"/>
      <c r="I18" s="36"/>
      <c r="J18" s="36"/>
      <c r="K18" s="36"/>
    </row>
    <row r="19" spans="1:22" x14ac:dyDescent="0.2">
      <c r="A19" s="29" t="s">
        <v>15</v>
      </c>
      <c r="B19" s="114" t="s">
        <v>36</v>
      </c>
      <c r="C19" s="71">
        <v>98.05</v>
      </c>
      <c r="D19" s="117">
        <f>(D23/D25*100+D95/D97*100+D98/D100*100)/(C23+C95+C100)*100</f>
        <v>79.558653819125908</v>
      </c>
      <c r="E19" s="117">
        <f>(E23/E25*100+E95/E97*100+E98/E100*100)/(D23+D95+D98)*100</f>
        <v>98.982947440029093</v>
      </c>
      <c r="F19" s="117">
        <f>(F23/F25*100+F95/F97*100+F98/F100*100)/(E23+E95+E98)*100</f>
        <v>92.652310309111684</v>
      </c>
      <c r="G19" s="117">
        <f>(G23/G25*100+G95/G97*100+G98/G100*100)/(E23+E95+E98)*100</f>
        <v>99.819584193293281</v>
      </c>
      <c r="H19" s="117">
        <f>(H23/H25*100+H95/H97*100+H98/H100*100)/(F23+F95+F98)*100</f>
        <v>94.294641435482589</v>
      </c>
      <c r="I19" s="117">
        <f>(I23/I25*100+I98/I100*100+I95/I97*100)/(G23+G95+G98)*100</f>
        <v>96.559590905467758</v>
      </c>
      <c r="J19" s="117">
        <f>(J23/J25*100+J95/J97*100+J98/J100*100)/(H23+H95+H98)*100</f>
        <v>95.041255578856536</v>
      </c>
      <c r="K19" s="117">
        <f>(K23/K25*100+K95/K97*100+K98/K100*100)/(I98+I95+I23)*100</f>
        <v>97.224612902099423</v>
      </c>
    </row>
    <row r="20" spans="1:22" ht="24" hidden="1" x14ac:dyDescent="0.2">
      <c r="A20" s="29" t="s">
        <v>189</v>
      </c>
      <c r="B20" s="114" t="s">
        <v>39</v>
      </c>
      <c r="C20" s="71"/>
      <c r="D20" s="117"/>
      <c r="E20" s="117"/>
      <c r="F20" s="117"/>
      <c r="G20" s="117"/>
      <c r="H20" s="117"/>
      <c r="I20" s="117"/>
      <c r="J20" s="117"/>
      <c r="K20" s="117"/>
    </row>
    <row r="21" spans="1:22" hidden="1" x14ac:dyDescent="0.2">
      <c r="A21" s="33" t="s">
        <v>16</v>
      </c>
      <c r="B21" s="114" t="s">
        <v>3</v>
      </c>
      <c r="C21" s="71"/>
      <c r="D21" s="117"/>
      <c r="E21" s="117"/>
      <c r="F21" s="117"/>
      <c r="G21" s="117"/>
      <c r="H21" s="117"/>
      <c r="I21" s="117"/>
      <c r="J21" s="117"/>
      <c r="K21" s="117"/>
    </row>
    <row r="22" spans="1:22" hidden="1" x14ac:dyDescent="0.2">
      <c r="A22" s="33" t="s">
        <v>13</v>
      </c>
      <c r="B22" s="114" t="s">
        <v>3</v>
      </c>
      <c r="C22" s="71"/>
      <c r="D22" s="117"/>
      <c r="E22" s="117"/>
      <c r="F22" s="117"/>
      <c r="G22" s="117"/>
      <c r="H22" s="117"/>
      <c r="I22" s="117"/>
      <c r="J22" s="117"/>
      <c r="K22" s="117"/>
    </row>
    <row r="23" spans="1:22" ht="24" x14ac:dyDescent="0.2">
      <c r="A23" s="29" t="s">
        <v>190</v>
      </c>
      <c r="B23" s="114" t="s">
        <v>39</v>
      </c>
      <c r="C23" s="71">
        <f t="shared" ref="C23:K23" si="1">C26+C44+C86</f>
        <v>708.04</v>
      </c>
      <c r="D23" s="117">
        <f t="shared" si="1"/>
        <v>744.76130260000014</v>
      </c>
      <c r="E23" s="117">
        <f t="shared" si="1"/>
        <v>926.41865915599999</v>
      </c>
      <c r="F23" s="117">
        <f t="shared" si="1"/>
        <v>884.86715073581775</v>
      </c>
      <c r="G23" s="117">
        <f t="shared" si="1"/>
        <v>965.68549662216071</v>
      </c>
      <c r="H23" s="117">
        <f t="shared" si="1"/>
        <v>831.98327752335126</v>
      </c>
      <c r="I23" s="117">
        <f t="shared" si="1"/>
        <v>941.19541890682126</v>
      </c>
      <c r="J23" s="117">
        <f t="shared" si="1"/>
        <v>803.12836960150707</v>
      </c>
      <c r="K23" s="117">
        <f t="shared" si="1"/>
        <v>940.46159636440211</v>
      </c>
    </row>
    <row r="24" spans="1:22" x14ac:dyDescent="0.2">
      <c r="A24" s="33" t="s">
        <v>16</v>
      </c>
      <c r="B24" s="114" t="s">
        <v>3</v>
      </c>
      <c r="C24" s="71">
        <v>106.33</v>
      </c>
      <c r="D24" s="117">
        <v>84.2</v>
      </c>
      <c r="E24" s="117">
        <f>E23/E25/D23*10000</f>
        <v>105.95515567507046</v>
      </c>
      <c r="F24" s="117">
        <f>F23/F25/E23*10000</f>
        <v>92.106869706422174</v>
      </c>
      <c r="G24" s="117">
        <f>G23/G25/E23*10000</f>
        <v>100.51934704638433</v>
      </c>
      <c r="H24" s="117">
        <f>H23/H25/F23*10000</f>
        <v>91.819847621280871</v>
      </c>
      <c r="I24" s="117">
        <f>I23/I25/G23*10000</f>
        <v>95.179657817292338</v>
      </c>
      <c r="J24" s="117">
        <f>J23/J25/H23*10000</f>
        <v>93.08755286467256</v>
      </c>
      <c r="K24" s="117">
        <f>K23/K25/I23*10000</f>
        <v>96.356830206892013</v>
      </c>
    </row>
    <row r="25" spans="1:22" x14ac:dyDescent="0.2">
      <c r="A25" s="33" t="s">
        <v>13</v>
      </c>
      <c r="B25" s="114" t="s">
        <v>3</v>
      </c>
      <c r="C25" s="71">
        <v>99.8</v>
      </c>
      <c r="D25" s="117">
        <v>124.9</v>
      </c>
      <c r="E25" s="117">
        <v>117.4</v>
      </c>
      <c r="F25" s="117">
        <v>103.7</v>
      </c>
      <c r="G25" s="117">
        <v>103.7</v>
      </c>
      <c r="H25" s="117">
        <v>102.4</v>
      </c>
      <c r="I25" s="117">
        <v>102.4</v>
      </c>
      <c r="J25" s="117">
        <v>103.7</v>
      </c>
      <c r="K25" s="117">
        <v>103.7</v>
      </c>
    </row>
    <row r="26" spans="1:22" s="9" customFormat="1" ht="36" x14ac:dyDescent="0.2">
      <c r="A26" s="37" t="s">
        <v>191</v>
      </c>
      <c r="B26" s="120" t="s">
        <v>40</v>
      </c>
      <c r="C26" s="69">
        <v>262.60000000000002</v>
      </c>
      <c r="D26" s="70">
        <f>C26*D27*D28/10000</f>
        <v>278.46130260000012</v>
      </c>
      <c r="E26" s="71">
        <v>447.35</v>
      </c>
      <c r="F26" s="71">
        <f>E26*F27*F28/10000</f>
        <v>473.17998900000003</v>
      </c>
      <c r="G26" s="71">
        <f>E26*G27*G28/10000</f>
        <v>533.48724249999998</v>
      </c>
      <c r="H26" s="71">
        <f>F26*H27*H28/10000</f>
        <v>482.64358878000007</v>
      </c>
      <c r="I26" s="71">
        <f>G26*I27*I28/10000</f>
        <v>555.04012709699998</v>
      </c>
      <c r="J26" s="71">
        <f>H26*J27*J28/10000</f>
        <v>500.50140156486009</v>
      </c>
      <c r="K26" s="71">
        <f>I26*K27*K28/10000</f>
        <v>587.08814403558074</v>
      </c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</row>
    <row r="27" spans="1:22" s="9" customFormat="1" x14ac:dyDescent="0.2">
      <c r="A27" s="33" t="s">
        <v>16</v>
      </c>
      <c r="B27" s="120" t="s">
        <v>42</v>
      </c>
      <c r="C27" s="69">
        <v>96.05</v>
      </c>
      <c r="D27" s="70">
        <v>84.9</v>
      </c>
      <c r="E27" s="71">
        <f>E26/E28/D26*10000</f>
        <v>136.84045022145119</v>
      </c>
      <c r="F27" s="71">
        <v>102</v>
      </c>
      <c r="G27" s="71">
        <v>115</v>
      </c>
      <c r="H27" s="71">
        <v>100</v>
      </c>
      <c r="I27" s="71">
        <v>102</v>
      </c>
      <c r="J27" s="71">
        <v>100</v>
      </c>
      <c r="K27" s="71">
        <v>102</v>
      </c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</row>
    <row r="28" spans="1:22" s="9" customFormat="1" x14ac:dyDescent="0.2">
      <c r="A28" s="33" t="s">
        <v>13</v>
      </c>
      <c r="B28" s="120" t="s">
        <v>42</v>
      </c>
      <c r="C28" s="69">
        <v>106.5</v>
      </c>
      <c r="D28" s="70">
        <v>124.9</v>
      </c>
      <c r="E28" s="71">
        <v>117.4</v>
      </c>
      <c r="F28" s="71">
        <v>103.7</v>
      </c>
      <c r="G28" s="71">
        <v>103.7</v>
      </c>
      <c r="H28" s="71">
        <v>102</v>
      </c>
      <c r="I28" s="71">
        <v>102</v>
      </c>
      <c r="J28" s="71">
        <v>103.7</v>
      </c>
      <c r="K28" s="71">
        <v>103.7</v>
      </c>
      <c r="L28" s="8"/>
      <c r="M28" s="8"/>
      <c r="N28" s="8"/>
      <c r="O28" s="8"/>
      <c r="P28" s="8"/>
      <c r="Q28" s="8"/>
      <c r="R28" s="8"/>
      <c r="S28" s="8"/>
      <c r="T28" s="8"/>
      <c r="U28" s="11"/>
      <c r="V28" s="11"/>
    </row>
    <row r="29" spans="1:22" s="9" customFormat="1" ht="36" hidden="1" x14ac:dyDescent="0.2">
      <c r="A29" s="64" t="s">
        <v>192</v>
      </c>
      <c r="B29" s="106" t="s">
        <v>40</v>
      </c>
      <c r="C29" s="107"/>
      <c r="D29" s="108"/>
      <c r="E29" s="105"/>
      <c r="F29" s="105"/>
      <c r="G29" s="105"/>
      <c r="H29" s="105"/>
      <c r="I29" s="105"/>
      <c r="J29" s="105"/>
      <c r="K29" s="105"/>
      <c r="L29" s="59"/>
      <c r="M29" s="60" t="s">
        <v>100</v>
      </c>
      <c r="N29" s="8"/>
      <c r="O29" s="8"/>
      <c r="P29" s="8"/>
      <c r="Q29" s="8"/>
      <c r="R29" s="8"/>
      <c r="S29" s="8"/>
      <c r="T29" s="8"/>
      <c r="U29" s="11"/>
      <c r="V29" s="11"/>
    </row>
    <row r="30" spans="1:22" s="9" customFormat="1" ht="15" hidden="1" x14ac:dyDescent="0.2">
      <c r="A30" s="65" t="s">
        <v>16</v>
      </c>
      <c r="B30" s="106" t="s">
        <v>42</v>
      </c>
      <c r="C30" s="107"/>
      <c r="D30" s="108"/>
      <c r="E30" s="105"/>
      <c r="F30" s="105"/>
      <c r="G30" s="105"/>
      <c r="H30" s="105"/>
      <c r="I30" s="105"/>
      <c r="J30" s="105"/>
      <c r="K30" s="105"/>
      <c r="L30" s="59"/>
      <c r="M30" s="60" t="s">
        <v>102</v>
      </c>
      <c r="N30" s="8"/>
      <c r="O30" s="8"/>
      <c r="P30" s="8"/>
      <c r="Q30" s="8"/>
      <c r="R30" s="8"/>
      <c r="S30" s="8"/>
      <c r="T30" s="8"/>
      <c r="U30" s="11"/>
      <c r="V30" s="11"/>
    </row>
    <row r="31" spans="1:22" s="9" customFormat="1" ht="15" hidden="1" x14ac:dyDescent="0.2">
      <c r="A31" s="65" t="s">
        <v>13</v>
      </c>
      <c r="B31" s="106" t="s">
        <v>42</v>
      </c>
      <c r="C31" s="107"/>
      <c r="D31" s="108"/>
      <c r="E31" s="105"/>
      <c r="F31" s="105"/>
      <c r="G31" s="105"/>
      <c r="H31" s="105"/>
      <c r="I31" s="105"/>
      <c r="J31" s="105"/>
      <c r="K31" s="105"/>
      <c r="L31" s="59"/>
      <c r="M31" s="60" t="s">
        <v>103</v>
      </c>
      <c r="N31" s="8"/>
      <c r="O31" s="8"/>
      <c r="P31" s="8"/>
      <c r="Q31" s="8"/>
      <c r="R31" s="8"/>
      <c r="S31" s="8"/>
      <c r="T31" s="8"/>
      <c r="U31" s="11"/>
      <c r="V31" s="11"/>
    </row>
    <row r="32" spans="1:22" s="9" customFormat="1" ht="36" hidden="1" x14ac:dyDescent="0.2">
      <c r="A32" s="64" t="s">
        <v>193</v>
      </c>
      <c r="B32" s="106" t="s">
        <v>40</v>
      </c>
      <c r="C32" s="107"/>
      <c r="D32" s="108"/>
      <c r="E32" s="105"/>
      <c r="F32" s="105"/>
      <c r="G32" s="105"/>
      <c r="H32" s="105"/>
      <c r="I32" s="105"/>
      <c r="J32" s="105"/>
      <c r="K32" s="105"/>
      <c r="L32" s="59"/>
      <c r="M32" s="60" t="s">
        <v>104</v>
      </c>
      <c r="N32" s="8"/>
      <c r="O32" s="8"/>
      <c r="P32" s="8"/>
      <c r="Q32" s="8"/>
      <c r="R32" s="8"/>
      <c r="S32" s="8"/>
      <c r="T32" s="8"/>
      <c r="U32" s="11"/>
      <c r="V32" s="11"/>
    </row>
    <row r="33" spans="1:22" s="9" customFormat="1" ht="15" hidden="1" x14ac:dyDescent="0.2">
      <c r="A33" s="33" t="s">
        <v>16</v>
      </c>
      <c r="B33" s="106" t="s">
        <v>42</v>
      </c>
      <c r="C33" s="107"/>
      <c r="D33" s="108"/>
      <c r="E33" s="105"/>
      <c r="F33" s="105"/>
      <c r="G33" s="105"/>
      <c r="H33" s="105"/>
      <c r="I33" s="105"/>
      <c r="J33" s="105"/>
      <c r="K33" s="105"/>
      <c r="L33" s="59"/>
      <c r="M33" s="60" t="s">
        <v>105</v>
      </c>
      <c r="N33" s="8"/>
      <c r="O33" s="8"/>
      <c r="P33" s="8"/>
      <c r="Q33" s="8"/>
      <c r="R33" s="8"/>
      <c r="S33" s="8"/>
      <c r="T33" s="8"/>
      <c r="U33" s="11"/>
      <c r="V33" s="11"/>
    </row>
    <row r="34" spans="1:22" s="9" customFormat="1" ht="15" hidden="1" x14ac:dyDescent="0.2">
      <c r="A34" s="33" t="s">
        <v>13</v>
      </c>
      <c r="B34" s="106" t="s">
        <v>42</v>
      </c>
      <c r="C34" s="107"/>
      <c r="D34" s="108"/>
      <c r="E34" s="105"/>
      <c r="F34" s="105"/>
      <c r="G34" s="105"/>
      <c r="H34" s="105"/>
      <c r="I34" s="105"/>
      <c r="J34" s="105"/>
      <c r="K34" s="105"/>
      <c r="L34" s="59"/>
      <c r="M34" s="60" t="s">
        <v>106</v>
      </c>
      <c r="N34" s="8"/>
      <c r="O34" s="8"/>
      <c r="P34" s="8"/>
      <c r="Q34" s="8"/>
      <c r="R34" s="8"/>
      <c r="S34" s="8"/>
      <c r="T34" s="8"/>
      <c r="U34" s="11"/>
      <c r="V34" s="11"/>
    </row>
    <row r="35" spans="1:22" s="9" customFormat="1" ht="36" hidden="1" x14ac:dyDescent="0.2">
      <c r="A35" s="37" t="s">
        <v>194</v>
      </c>
      <c r="B35" s="106" t="s">
        <v>40</v>
      </c>
      <c r="C35" s="107"/>
      <c r="D35" s="108"/>
      <c r="E35" s="105"/>
      <c r="F35" s="105"/>
      <c r="G35" s="105"/>
      <c r="H35" s="105"/>
      <c r="I35" s="105"/>
      <c r="J35" s="105"/>
      <c r="K35" s="105"/>
      <c r="L35" s="59"/>
      <c r="M35" s="60" t="s">
        <v>107</v>
      </c>
      <c r="N35" s="8"/>
      <c r="O35" s="8"/>
      <c r="P35" s="8"/>
      <c r="Q35" s="8"/>
      <c r="R35" s="8"/>
      <c r="S35" s="8"/>
      <c r="T35" s="8"/>
      <c r="U35" s="11"/>
      <c r="V35" s="11"/>
    </row>
    <row r="36" spans="1:22" s="9" customFormat="1" ht="15" hidden="1" x14ac:dyDescent="0.2">
      <c r="A36" s="33" t="s">
        <v>16</v>
      </c>
      <c r="B36" s="106" t="s">
        <v>42</v>
      </c>
      <c r="C36" s="107"/>
      <c r="D36" s="108"/>
      <c r="E36" s="105"/>
      <c r="F36" s="105"/>
      <c r="G36" s="105"/>
      <c r="H36" s="105"/>
      <c r="I36" s="105"/>
      <c r="J36" s="105"/>
      <c r="K36" s="105"/>
      <c r="L36" s="59"/>
      <c r="M36" s="60" t="s">
        <v>108</v>
      </c>
      <c r="N36" s="8"/>
      <c r="O36" s="8"/>
      <c r="P36" s="8"/>
      <c r="Q36" s="8"/>
      <c r="R36" s="8"/>
      <c r="S36" s="8"/>
      <c r="T36" s="8"/>
      <c r="U36" s="11"/>
      <c r="V36" s="11"/>
    </row>
    <row r="37" spans="1:22" s="9" customFormat="1" ht="15" hidden="1" x14ac:dyDescent="0.2">
      <c r="A37" s="33" t="s">
        <v>13</v>
      </c>
      <c r="B37" s="106" t="s">
        <v>42</v>
      </c>
      <c r="C37" s="107"/>
      <c r="D37" s="108"/>
      <c r="E37" s="105"/>
      <c r="F37" s="105"/>
      <c r="G37" s="105"/>
      <c r="H37" s="105"/>
      <c r="I37" s="105"/>
      <c r="J37" s="105"/>
      <c r="K37" s="105"/>
      <c r="L37" s="59"/>
      <c r="M37" s="60" t="s">
        <v>109</v>
      </c>
      <c r="N37" s="8"/>
      <c r="O37" s="8"/>
      <c r="P37" s="8"/>
      <c r="Q37" s="8"/>
      <c r="R37" s="8"/>
      <c r="S37" s="8"/>
      <c r="T37" s="8"/>
      <c r="U37" s="11"/>
      <c r="V37" s="11"/>
    </row>
    <row r="38" spans="1:22" s="9" customFormat="1" ht="40.5" hidden="1" customHeight="1" x14ac:dyDescent="0.2">
      <c r="A38" s="37" t="s">
        <v>195</v>
      </c>
      <c r="B38" s="106" t="s">
        <v>40</v>
      </c>
      <c r="C38" s="107"/>
      <c r="D38" s="108"/>
      <c r="E38" s="105"/>
      <c r="F38" s="105"/>
      <c r="G38" s="105"/>
      <c r="H38" s="105"/>
      <c r="I38" s="105"/>
      <c r="J38" s="105"/>
      <c r="K38" s="105"/>
      <c r="L38" s="59" t="s">
        <v>101</v>
      </c>
      <c r="M38" s="60" t="s">
        <v>110</v>
      </c>
      <c r="N38" s="8"/>
      <c r="O38" s="8"/>
      <c r="P38" s="8"/>
      <c r="Q38" s="8"/>
      <c r="R38" s="8"/>
      <c r="S38" s="8"/>
      <c r="T38" s="8"/>
      <c r="U38" s="11"/>
      <c r="V38" s="11"/>
    </row>
    <row r="39" spans="1:22" s="9" customFormat="1" ht="24" hidden="1" customHeight="1" x14ac:dyDescent="0.2">
      <c r="A39" s="33" t="s">
        <v>16</v>
      </c>
      <c r="B39" s="106" t="s">
        <v>42</v>
      </c>
      <c r="C39" s="107"/>
      <c r="D39" s="108"/>
      <c r="E39" s="105"/>
      <c r="F39" s="105"/>
      <c r="G39" s="105"/>
      <c r="H39" s="105"/>
      <c r="I39" s="105"/>
      <c r="J39" s="105"/>
      <c r="K39" s="105"/>
      <c r="L39" s="59" t="s">
        <v>99</v>
      </c>
      <c r="M39" s="60" t="s">
        <v>111</v>
      </c>
      <c r="N39" s="8"/>
      <c r="O39" s="8"/>
      <c r="P39" s="8"/>
      <c r="Q39" s="8"/>
      <c r="R39" s="8"/>
      <c r="S39" s="8"/>
      <c r="T39" s="8"/>
      <c r="U39" s="11"/>
      <c r="V39" s="11"/>
    </row>
    <row r="40" spans="1:22" s="9" customFormat="1" ht="15" hidden="1" x14ac:dyDescent="0.2">
      <c r="A40" s="33" t="s">
        <v>13</v>
      </c>
      <c r="B40" s="106" t="s">
        <v>42</v>
      </c>
      <c r="C40" s="107"/>
      <c r="D40" s="108"/>
      <c r="E40" s="105"/>
      <c r="F40" s="105"/>
      <c r="G40" s="105"/>
      <c r="H40" s="105"/>
      <c r="I40" s="105"/>
      <c r="J40" s="105"/>
      <c r="K40" s="105"/>
      <c r="L40" s="59"/>
      <c r="M40" s="60"/>
      <c r="N40" s="8"/>
      <c r="O40" s="8"/>
      <c r="P40" s="8"/>
      <c r="Q40" s="8"/>
      <c r="R40" s="8"/>
      <c r="S40" s="8"/>
      <c r="T40" s="8"/>
      <c r="U40" s="11"/>
      <c r="V40" s="11"/>
    </row>
    <row r="41" spans="1:22" s="9" customFormat="1" ht="36" hidden="1" x14ac:dyDescent="0.2">
      <c r="A41" s="37" t="s">
        <v>142</v>
      </c>
      <c r="B41" s="106" t="s">
        <v>40</v>
      </c>
      <c r="C41" s="107"/>
      <c r="D41" s="108"/>
      <c r="E41" s="105"/>
      <c r="F41" s="105"/>
      <c r="G41" s="105"/>
      <c r="H41" s="105"/>
      <c r="I41" s="105"/>
      <c r="J41" s="105"/>
      <c r="K41" s="105"/>
      <c r="L41" s="59"/>
      <c r="M41" s="60"/>
      <c r="N41" s="8"/>
      <c r="O41" s="8"/>
      <c r="P41" s="8"/>
      <c r="Q41" s="8"/>
      <c r="R41" s="8"/>
      <c r="S41" s="8"/>
      <c r="T41" s="8"/>
      <c r="U41" s="11"/>
      <c r="V41" s="11"/>
    </row>
    <row r="42" spans="1:22" s="9" customFormat="1" ht="15" hidden="1" x14ac:dyDescent="0.2">
      <c r="A42" s="33" t="s">
        <v>16</v>
      </c>
      <c r="B42" s="106" t="s">
        <v>42</v>
      </c>
      <c r="C42" s="107"/>
      <c r="D42" s="108"/>
      <c r="E42" s="105"/>
      <c r="F42" s="105"/>
      <c r="G42" s="105"/>
      <c r="H42" s="105"/>
      <c r="I42" s="105"/>
      <c r="J42" s="105"/>
      <c r="K42" s="105"/>
      <c r="L42" s="59"/>
      <c r="M42" s="60"/>
      <c r="N42" s="8"/>
      <c r="O42" s="8"/>
      <c r="P42" s="8"/>
      <c r="Q42" s="8"/>
      <c r="R42" s="8"/>
      <c r="S42" s="8"/>
      <c r="T42" s="8"/>
      <c r="U42" s="7"/>
      <c r="V42" s="11"/>
    </row>
    <row r="43" spans="1:22" s="9" customFormat="1" ht="15" hidden="1" x14ac:dyDescent="0.2">
      <c r="A43" s="33" t="s">
        <v>13</v>
      </c>
      <c r="B43" s="106" t="s">
        <v>42</v>
      </c>
      <c r="C43" s="107"/>
      <c r="D43" s="108"/>
      <c r="E43" s="105"/>
      <c r="F43" s="105"/>
      <c r="G43" s="105"/>
      <c r="H43" s="105"/>
      <c r="I43" s="105"/>
      <c r="J43" s="105"/>
      <c r="K43" s="105"/>
      <c r="L43" s="59"/>
      <c r="M43" s="60"/>
      <c r="N43" s="8"/>
      <c r="O43" s="8"/>
      <c r="P43" s="8"/>
      <c r="Q43" s="8"/>
      <c r="R43" s="8"/>
      <c r="S43" s="8"/>
      <c r="T43" s="8"/>
      <c r="U43" s="7"/>
      <c r="V43" s="11"/>
    </row>
    <row r="44" spans="1:22" s="9" customFormat="1" ht="48" x14ac:dyDescent="0.2">
      <c r="A44" s="37" t="s">
        <v>196</v>
      </c>
      <c r="B44" s="120" t="s">
        <v>40</v>
      </c>
      <c r="C44" s="69">
        <v>361.64</v>
      </c>
      <c r="D44" s="70">
        <v>375.54</v>
      </c>
      <c r="E44" s="71">
        <f>D44*E45%*E46/100</f>
        <v>366.41865915599999</v>
      </c>
      <c r="F44" s="71">
        <f>E44*F45*F46/10000</f>
        <v>303.98091963581766</v>
      </c>
      <c r="G44" s="71">
        <f>E44*G45*G46/10000</f>
        <v>315.38020412216076</v>
      </c>
      <c r="H44" s="71">
        <f>F44*H45*H46/10000</f>
        <v>248.04843042282718</v>
      </c>
      <c r="I44" s="71">
        <f>G44*I45*I46/10000</f>
        <v>267.00088080982135</v>
      </c>
      <c r="J44" s="71">
        <f>H44*J45*J46/10000</f>
        <v>205.78097787877746</v>
      </c>
      <c r="K44" s="71">
        <f>I44*K45*K46/10000</f>
        <v>229.81032812182136</v>
      </c>
      <c r="L44" s="59"/>
      <c r="M44" s="60"/>
      <c r="N44" s="8"/>
      <c r="O44" s="8"/>
      <c r="P44" s="8"/>
      <c r="Q44" s="8"/>
      <c r="R44" s="8"/>
      <c r="S44" s="8"/>
      <c r="T44" s="8"/>
      <c r="U44" s="7"/>
      <c r="V44" s="11"/>
    </row>
    <row r="45" spans="1:22" s="9" customFormat="1" ht="15" x14ac:dyDescent="0.2">
      <c r="A45" s="33" t="s">
        <v>16</v>
      </c>
      <c r="B45" s="120" t="s">
        <v>42</v>
      </c>
      <c r="C45" s="69">
        <v>100.01</v>
      </c>
      <c r="D45" s="70">
        <f>D44/D46/C44*10000</f>
        <v>83.141394212593838</v>
      </c>
      <c r="E45" s="71">
        <v>83.11</v>
      </c>
      <c r="F45" s="71">
        <v>80</v>
      </c>
      <c r="G45" s="71">
        <v>83</v>
      </c>
      <c r="H45" s="71">
        <v>80</v>
      </c>
      <c r="I45" s="71">
        <v>83</v>
      </c>
      <c r="J45" s="71">
        <v>80</v>
      </c>
      <c r="K45" s="71">
        <v>83</v>
      </c>
      <c r="L45" s="59"/>
      <c r="M45" s="61"/>
      <c r="N45" s="8"/>
      <c r="O45" s="8"/>
      <c r="P45" s="8"/>
      <c r="Q45" s="8"/>
      <c r="R45" s="8"/>
      <c r="S45" s="8"/>
      <c r="T45" s="8"/>
      <c r="U45" s="7"/>
      <c r="V45" s="11"/>
    </row>
    <row r="46" spans="1:22" s="9" customFormat="1" ht="15" x14ac:dyDescent="0.2">
      <c r="A46" s="33" t="s">
        <v>13</v>
      </c>
      <c r="B46" s="120" t="s">
        <v>42</v>
      </c>
      <c r="C46" s="69">
        <v>111.5</v>
      </c>
      <c r="D46" s="70">
        <v>124.9</v>
      </c>
      <c r="E46" s="71">
        <v>117.4</v>
      </c>
      <c r="F46" s="71">
        <v>103.7</v>
      </c>
      <c r="G46" s="71">
        <v>103.7</v>
      </c>
      <c r="H46" s="71">
        <v>102</v>
      </c>
      <c r="I46" s="71">
        <v>102</v>
      </c>
      <c r="J46" s="71">
        <v>103.7</v>
      </c>
      <c r="K46" s="71">
        <v>103.7</v>
      </c>
      <c r="L46" s="59"/>
      <c r="M46" s="60"/>
      <c r="N46" s="8"/>
      <c r="O46" s="8"/>
      <c r="P46" s="8"/>
      <c r="Q46" s="8"/>
      <c r="R46" s="8"/>
      <c r="S46" s="8"/>
      <c r="T46" s="8"/>
      <c r="U46" s="7"/>
      <c r="V46" s="11"/>
    </row>
    <row r="47" spans="1:22" s="9" customFormat="1" ht="36" hidden="1" x14ac:dyDescent="0.2">
      <c r="A47" s="37" t="s">
        <v>141</v>
      </c>
      <c r="B47" s="106" t="s">
        <v>40</v>
      </c>
      <c r="C47" s="107"/>
      <c r="D47" s="108"/>
      <c r="E47" s="105"/>
      <c r="F47" s="105"/>
      <c r="G47" s="105"/>
      <c r="H47" s="105"/>
      <c r="I47" s="105"/>
      <c r="J47" s="105"/>
      <c r="K47" s="105"/>
      <c r="L47" s="59"/>
      <c r="M47" s="60" t="s">
        <v>115</v>
      </c>
      <c r="N47" s="8"/>
      <c r="O47" s="8"/>
      <c r="P47" s="8"/>
      <c r="Q47" s="8"/>
      <c r="R47" s="8"/>
      <c r="S47" s="8"/>
      <c r="T47" s="8"/>
      <c r="U47" s="11"/>
      <c r="V47" s="11"/>
    </row>
    <row r="48" spans="1:22" s="9" customFormat="1" ht="15" hidden="1" x14ac:dyDescent="0.2">
      <c r="A48" s="33" t="s">
        <v>16</v>
      </c>
      <c r="B48" s="106" t="s">
        <v>42</v>
      </c>
      <c r="C48" s="107"/>
      <c r="D48" s="108"/>
      <c r="E48" s="105"/>
      <c r="F48" s="105"/>
      <c r="G48" s="105"/>
      <c r="H48" s="105"/>
      <c r="I48" s="105"/>
      <c r="J48" s="105"/>
      <c r="K48" s="105"/>
      <c r="L48" s="59"/>
      <c r="M48" s="60" t="s">
        <v>102</v>
      </c>
      <c r="N48" s="8"/>
      <c r="O48" s="8"/>
      <c r="P48" s="8"/>
      <c r="Q48" s="8"/>
      <c r="R48" s="8"/>
      <c r="S48" s="8"/>
      <c r="T48" s="8"/>
      <c r="U48" s="11"/>
      <c r="V48" s="11"/>
    </row>
    <row r="49" spans="1:22" s="9" customFormat="1" ht="15" hidden="1" x14ac:dyDescent="0.2">
      <c r="A49" s="33" t="s">
        <v>13</v>
      </c>
      <c r="B49" s="106" t="s">
        <v>42</v>
      </c>
      <c r="C49" s="107"/>
      <c r="D49" s="108"/>
      <c r="E49" s="105"/>
      <c r="F49" s="105"/>
      <c r="G49" s="105"/>
      <c r="H49" s="105"/>
      <c r="I49" s="105"/>
      <c r="J49" s="105"/>
      <c r="K49" s="105"/>
      <c r="L49" s="59"/>
      <c r="M49" s="60" t="s">
        <v>116</v>
      </c>
      <c r="N49" s="8"/>
      <c r="O49" s="8"/>
      <c r="P49" s="8"/>
      <c r="Q49" s="8"/>
      <c r="R49" s="8"/>
      <c r="S49" s="8"/>
      <c r="T49" s="8"/>
      <c r="U49" s="11"/>
      <c r="V49" s="11"/>
    </row>
    <row r="50" spans="1:22" s="9" customFormat="1" ht="36" hidden="1" x14ac:dyDescent="0.2">
      <c r="A50" s="37" t="s">
        <v>140</v>
      </c>
      <c r="B50" s="106" t="s">
        <v>40</v>
      </c>
      <c r="C50" s="109"/>
      <c r="D50" s="110"/>
      <c r="E50" s="111"/>
      <c r="F50" s="111"/>
      <c r="G50" s="111"/>
      <c r="H50" s="111"/>
      <c r="I50" s="111"/>
      <c r="J50" s="111"/>
      <c r="K50" s="111"/>
      <c r="L50" s="59"/>
      <c r="M50" s="60" t="s">
        <v>117</v>
      </c>
      <c r="N50" s="8"/>
      <c r="O50" s="8"/>
      <c r="P50" s="8"/>
      <c r="Q50" s="8"/>
      <c r="R50" s="8"/>
      <c r="S50" s="8"/>
      <c r="T50" s="8"/>
      <c r="U50" s="11"/>
      <c r="V50" s="11"/>
    </row>
    <row r="51" spans="1:22" s="9" customFormat="1" ht="15" hidden="1" x14ac:dyDescent="0.2">
      <c r="A51" s="33" t="s">
        <v>16</v>
      </c>
      <c r="B51" s="106" t="s">
        <v>42</v>
      </c>
      <c r="C51" s="109"/>
      <c r="D51" s="110"/>
      <c r="E51" s="111"/>
      <c r="F51" s="111"/>
      <c r="G51" s="111"/>
      <c r="H51" s="111"/>
      <c r="I51" s="111"/>
      <c r="J51" s="111"/>
      <c r="K51" s="111"/>
      <c r="L51" s="59"/>
      <c r="M51" s="60" t="s">
        <v>118</v>
      </c>
      <c r="N51" s="8"/>
      <c r="O51" s="8"/>
      <c r="P51" s="8"/>
      <c r="Q51" s="8"/>
      <c r="R51" s="8"/>
      <c r="S51" s="8"/>
      <c r="T51" s="8"/>
      <c r="U51" s="11"/>
      <c r="V51" s="11"/>
    </row>
    <row r="52" spans="1:22" s="9" customFormat="1" ht="15" hidden="1" x14ac:dyDescent="0.2">
      <c r="A52" s="33" t="s">
        <v>13</v>
      </c>
      <c r="B52" s="106" t="s">
        <v>42</v>
      </c>
      <c r="C52" s="109"/>
      <c r="D52" s="110"/>
      <c r="E52" s="111"/>
      <c r="F52" s="111"/>
      <c r="G52" s="111"/>
      <c r="H52" s="111"/>
      <c r="I52" s="111"/>
      <c r="J52" s="111"/>
      <c r="K52" s="111"/>
      <c r="L52" s="59"/>
      <c r="M52" s="60" t="s">
        <v>119</v>
      </c>
      <c r="N52" s="8"/>
      <c r="O52" s="8"/>
      <c r="P52" s="8"/>
      <c r="Q52" s="8"/>
      <c r="R52" s="8"/>
      <c r="S52" s="8"/>
      <c r="T52" s="8"/>
      <c r="U52" s="11"/>
      <c r="V52" s="11"/>
    </row>
    <row r="53" spans="1:22" s="9" customFormat="1" ht="46.5" hidden="1" customHeight="1" x14ac:dyDescent="0.2">
      <c r="A53" s="37" t="s">
        <v>139</v>
      </c>
      <c r="B53" s="106" t="s">
        <v>40</v>
      </c>
      <c r="C53" s="109"/>
      <c r="D53" s="110"/>
      <c r="E53" s="111"/>
      <c r="F53" s="111"/>
      <c r="G53" s="111"/>
      <c r="H53" s="111"/>
      <c r="I53" s="111"/>
      <c r="J53" s="111"/>
      <c r="K53" s="111"/>
      <c r="L53" s="59" t="s">
        <v>99</v>
      </c>
      <c r="M53" s="60" t="s">
        <v>112</v>
      </c>
      <c r="N53" s="8"/>
      <c r="O53" s="8"/>
      <c r="P53" s="8"/>
      <c r="Q53" s="8"/>
      <c r="R53" s="8"/>
      <c r="S53" s="8"/>
      <c r="T53" s="8"/>
      <c r="U53" s="7"/>
      <c r="V53" s="11"/>
    </row>
    <row r="54" spans="1:22" s="9" customFormat="1" ht="23.25" hidden="1" customHeight="1" x14ac:dyDescent="0.2">
      <c r="A54" s="33" t="s">
        <v>16</v>
      </c>
      <c r="B54" s="106" t="s">
        <v>42</v>
      </c>
      <c r="C54" s="109"/>
      <c r="D54" s="110"/>
      <c r="E54" s="111"/>
      <c r="F54" s="111"/>
      <c r="G54" s="111"/>
      <c r="H54" s="111"/>
      <c r="I54" s="111"/>
      <c r="J54" s="111"/>
      <c r="K54" s="111"/>
      <c r="L54" s="59" t="s">
        <v>101</v>
      </c>
      <c r="M54" s="60" t="s">
        <v>120</v>
      </c>
      <c r="N54" s="8"/>
      <c r="O54" s="8"/>
      <c r="P54" s="8"/>
      <c r="Q54" s="8"/>
      <c r="R54" s="8"/>
      <c r="S54" s="8"/>
      <c r="T54" s="8"/>
      <c r="U54" s="11"/>
      <c r="V54" s="11"/>
    </row>
    <row r="55" spans="1:22" s="9" customFormat="1" ht="15" hidden="1" x14ac:dyDescent="0.2">
      <c r="A55" s="33" t="s">
        <v>13</v>
      </c>
      <c r="B55" s="106" t="s">
        <v>42</v>
      </c>
      <c r="C55" s="109"/>
      <c r="D55" s="110"/>
      <c r="E55" s="111"/>
      <c r="F55" s="111"/>
      <c r="G55" s="111"/>
      <c r="H55" s="111"/>
      <c r="I55" s="111"/>
      <c r="J55" s="111"/>
      <c r="K55" s="111"/>
      <c r="L55" s="59"/>
      <c r="M55" s="61" t="s">
        <v>114</v>
      </c>
      <c r="N55" s="8"/>
      <c r="O55" s="8"/>
      <c r="P55" s="8"/>
      <c r="Q55" s="8"/>
      <c r="R55" s="8"/>
      <c r="S55" s="8"/>
      <c r="T55" s="8"/>
      <c r="U55" s="11"/>
      <c r="V55" s="11"/>
    </row>
    <row r="56" spans="1:22" s="9" customFormat="1" ht="36" hidden="1" x14ac:dyDescent="0.2">
      <c r="A56" s="37" t="s">
        <v>138</v>
      </c>
      <c r="B56" s="106" t="s">
        <v>40</v>
      </c>
      <c r="C56" s="109"/>
      <c r="D56" s="110"/>
      <c r="E56" s="111"/>
      <c r="F56" s="111"/>
      <c r="G56" s="111"/>
      <c r="H56" s="111"/>
      <c r="I56" s="111"/>
      <c r="J56" s="111"/>
      <c r="K56" s="111"/>
      <c r="L56" s="59"/>
      <c r="M56" s="60" t="s">
        <v>121</v>
      </c>
      <c r="N56" s="8"/>
      <c r="O56" s="8"/>
      <c r="P56" s="8"/>
      <c r="Q56" s="8"/>
      <c r="R56" s="8"/>
      <c r="S56" s="8"/>
      <c r="T56" s="8"/>
      <c r="U56" s="11"/>
      <c r="V56" s="11"/>
    </row>
    <row r="57" spans="1:22" s="9" customFormat="1" ht="15" hidden="1" x14ac:dyDescent="0.2">
      <c r="A57" s="33" t="s">
        <v>16</v>
      </c>
      <c r="B57" s="106" t="s">
        <v>42</v>
      </c>
      <c r="C57" s="109"/>
      <c r="D57" s="110"/>
      <c r="E57" s="111"/>
      <c r="F57" s="111"/>
      <c r="G57" s="111"/>
      <c r="H57" s="111"/>
      <c r="I57" s="111"/>
      <c r="J57" s="111"/>
      <c r="K57" s="111"/>
      <c r="L57" s="59"/>
      <c r="M57" s="60" t="s">
        <v>122</v>
      </c>
      <c r="N57" s="8"/>
      <c r="O57" s="8"/>
      <c r="P57" s="8"/>
      <c r="Q57" s="8"/>
      <c r="R57" s="8"/>
      <c r="S57" s="8"/>
      <c r="T57" s="8"/>
      <c r="U57" s="11"/>
      <c r="V57" s="11"/>
    </row>
    <row r="58" spans="1:22" s="9" customFormat="1" ht="15" hidden="1" x14ac:dyDescent="0.2">
      <c r="A58" s="33" t="s">
        <v>13</v>
      </c>
      <c r="B58" s="106" t="s">
        <v>42</v>
      </c>
      <c r="C58" s="109"/>
      <c r="D58" s="110"/>
      <c r="E58" s="111"/>
      <c r="F58" s="111"/>
      <c r="G58" s="111"/>
      <c r="H58" s="111"/>
      <c r="I58" s="111"/>
      <c r="J58" s="111"/>
      <c r="K58" s="111"/>
      <c r="L58" s="59"/>
      <c r="M58" s="60" t="s">
        <v>123</v>
      </c>
      <c r="N58" s="8"/>
      <c r="O58" s="8"/>
      <c r="P58" s="8"/>
      <c r="Q58" s="8"/>
      <c r="R58" s="8"/>
      <c r="S58" s="8"/>
      <c r="T58" s="8"/>
      <c r="U58" s="11"/>
      <c r="V58" s="11"/>
    </row>
    <row r="59" spans="1:22" s="9" customFormat="1" ht="36" hidden="1" x14ac:dyDescent="0.2">
      <c r="A59" s="37" t="s">
        <v>137</v>
      </c>
      <c r="B59" s="112" t="s">
        <v>40</v>
      </c>
      <c r="C59" s="109"/>
      <c r="D59" s="110"/>
      <c r="E59" s="111"/>
      <c r="F59" s="111"/>
      <c r="G59" s="111"/>
      <c r="H59" s="111"/>
      <c r="I59" s="111"/>
      <c r="J59" s="111"/>
      <c r="K59" s="111"/>
      <c r="L59" s="59"/>
      <c r="M59" s="60" t="s">
        <v>124</v>
      </c>
      <c r="N59" s="8"/>
      <c r="O59" s="8"/>
      <c r="P59" s="8"/>
      <c r="Q59" s="8"/>
      <c r="R59" s="8"/>
      <c r="S59" s="8"/>
      <c r="T59" s="8"/>
      <c r="U59" s="11"/>
      <c r="V59" s="11"/>
    </row>
    <row r="60" spans="1:22" s="9" customFormat="1" ht="15" hidden="1" x14ac:dyDescent="0.2">
      <c r="A60" s="33" t="s">
        <v>16</v>
      </c>
      <c r="B60" s="112" t="s">
        <v>42</v>
      </c>
      <c r="C60" s="109"/>
      <c r="D60" s="110"/>
      <c r="E60" s="111"/>
      <c r="F60" s="111"/>
      <c r="G60" s="111"/>
      <c r="H60" s="111"/>
      <c r="I60" s="111"/>
      <c r="J60" s="111"/>
      <c r="K60" s="111"/>
      <c r="L60" s="59"/>
      <c r="M60" s="60" t="s">
        <v>125</v>
      </c>
      <c r="N60" s="8"/>
      <c r="O60" s="8"/>
      <c r="P60" s="8"/>
      <c r="Q60" s="8"/>
      <c r="R60" s="8"/>
      <c r="S60" s="8"/>
      <c r="T60" s="8"/>
      <c r="U60" s="11"/>
      <c r="V60" s="11"/>
    </row>
    <row r="61" spans="1:22" s="9" customFormat="1" ht="15" hidden="1" x14ac:dyDescent="0.2">
      <c r="A61" s="33" t="s">
        <v>13</v>
      </c>
      <c r="B61" s="112" t="s">
        <v>42</v>
      </c>
      <c r="C61" s="109"/>
      <c r="D61" s="110"/>
      <c r="E61" s="111"/>
      <c r="F61" s="111"/>
      <c r="G61" s="111"/>
      <c r="H61" s="111"/>
      <c r="I61" s="111"/>
      <c r="J61" s="111"/>
      <c r="K61" s="111"/>
      <c r="L61" s="59"/>
      <c r="M61" s="61" t="s">
        <v>114</v>
      </c>
      <c r="N61" s="8"/>
      <c r="O61" s="8"/>
      <c r="P61" s="8"/>
      <c r="Q61" s="8"/>
      <c r="R61" s="8"/>
      <c r="S61" s="8"/>
      <c r="T61" s="8"/>
      <c r="U61" s="11"/>
      <c r="V61" s="11"/>
    </row>
    <row r="62" spans="1:22" s="9" customFormat="1" ht="36" hidden="1" x14ac:dyDescent="0.2">
      <c r="A62" s="37" t="s">
        <v>136</v>
      </c>
      <c r="B62" s="112" t="s">
        <v>32</v>
      </c>
      <c r="C62" s="109"/>
      <c r="D62" s="110"/>
      <c r="E62" s="111"/>
      <c r="F62" s="111"/>
      <c r="G62" s="111"/>
      <c r="H62" s="111"/>
      <c r="I62" s="111"/>
      <c r="J62" s="111"/>
      <c r="K62" s="111"/>
      <c r="L62" s="59"/>
      <c r="M62" s="60" t="s">
        <v>126</v>
      </c>
      <c r="N62" s="8"/>
      <c r="O62" s="8"/>
      <c r="P62" s="8"/>
      <c r="Q62" s="8"/>
      <c r="R62" s="8"/>
      <c r="S62" s="8"/>
      <c r="T62" s="8"/>
      <c r="U62" s="11"/>
      <c r="V62" s="11"/>
    </row>
    <row r="63" spans="1:22" s="9" customFormat="1" ht="18" hidden="1" customHeight="1" x14ac:dyDescent="0.2">
      <c r="A63" s="33" t="s">
        <v>16</v>
      </c>
      <c r="B63" s="112" t="s">
        <v>42</v>
      </c>
      <c r="C63" s="109"/>
      <c r="D63" s="110"/>
      <c r="E63" s="111"/>
      <c r="F63" s="111"/>
      <c r="G63" s="111"/>
      <c r="H63" s="111"/>
      <c r="I63" s="111"/>
      <c r="J63" s="111"/>
      <c r="K63" s="111"/>
      <c r="L63" s="59" t="s">
        <v>99</v>
      </c>
      <c r="M63" s="60" t="s">
        <v>127</v>
      </c>
      <c r="N63" s="8"/>
      <c r="O63" s="8"/>
      <c r="P63" s="8"/>
      <c r="Q63" s="8"/>
      <c r="R63" s="8"/>
      <c r="S63" s="8"/>
      <c r="T63" s="8"/>
      <c r="U63" s="11"/>
      <c r="V63" s="11"/>
    </row>
    <row r="64" spans="1:22" s="9" customFormat="1" ht="15" hidden="1" customHeight="1" x14ac:dyDescent="0.2">
      <c r="A64" s="33" t="s">
        <v>13</v>
      </c>
      <c r="B64" s="112" t="s">
        <v>42</v>
      </c>
      <c r="C64" s="109"/>
      <c r="D64" s="110"/>
      <c r="E64" s="111"/>
      <c r="F64" s="111"/>
      <c r="G64" s="111"/>
      <c r="H64" s="111"/>
      <c r="I64" s="111"/>
      <c r="J64" s="111"/>
      <c r="K64" s="111"/>
      <c r="L64" s="59" t="s">
        <v>101</v>
      </c>
      <c r="M64" s="60" t="s">
        <v>128</v>
      </c>
      <c r="N64" s="8"/>
      <c r="O64" s="8"/>
      <c r="P64" s="8"/>
      <c r="Q64" s="8"/>
      <c r="R64" s="8"/>
      <c r="S64" s="8"/>
      <c r="T64" s="8"/>
      <c r="U64" s="11"/>
      <c r="V64" s="11"/>
    </row>
    <row r="65" spans="1:22" s="9" customFormat="1" ht="52.5" hidden="1" customHeight="1" x14ac:dyDescent="0.2">
      <c r="A65" s="39" t="s">
        <v>143</v>
      </c>
      <c r="B65" s="112" t="s">
        <v>40</v>
      </c>
      <c r="C65" s="109"/>
      <c r="D65" s="110"/>
      <c r="E65" s="111"/>
      <c r="F65" s="111"/>
      <c r="G65" s="111"/>
      <c r="H65" s="111"/>
      <c r="I65" s="111"/>
      <c r="J65" s="111"/>
      <c r="K65" s="111"/>
      <c r="L65" s="59" t="s">
        <v>113</v>
      </c>
      <c r="M65" s="61" t="s">
        <v>114</v>
      </c>
      <c r="N65" s="8"/>
      <c r="O65" s="8"/>
      <c r="P65" s="8"/>
      <c r="Q65" s="8"/>
      <c r="R65" s="8"/>
      <c r="S65" s="8"/>
      <c r="T65" s="8"/>
      <c r="U65" s="11"/>
      <c r="V65" s="11"/>
    </row>
    <row r="66" spans="1:22" s="9" customFormat="1" ht="15.75" hidden="1" customHeight="1" x14ac:dyDescent="0.2">
      <c r="A66" s="42" t="s">
        <v>16</v>
      </c>
      <c r="B66" s="112" t="s">
        <v>42</v>
      </c>
      <c r="C66" s="109"/>
      <c r="D66" s="110"/>
      <c r="E66" s="111"/>
      <c r="F66" s="111"/>
      <c r="G66" s="111"/>
      <c r="H66" s="111"/>
      <c r="I66" s="111"/>
      <c r="J66" s="111"/>
      <c r="K66" s="111"/>
      <c r="L66" s="59" t="s">
        <v>101</v>
      </c>
      <c r="M66" s="60" t="s">
        <v>129</v>
      </c>
      <c r="N66" s="8"/>
      <c r="O66" s="8"/>
      <c r="P66" s="8"/>
      <c r="Q66" s="8"/>
      <c r="R66" s="8"/>
      <c r="S66" s="8"/>
      <c r="T66" s="8"/>
      <c r="U66" s="11"/>
      <c r="V66" s="11"/>
    </row>
    <row r="67" spans="1:22" s="9" customFormat="1" ht="18" hidden="1" customHeight="1" x14ac:dyDescent="0.2">
      <c r="A67" s="42" t="s">
        <v>13</v>
      </c>
      <c r="B67" s="112" t="s">
        <v>42</v>
      </c>
      <c r="C67" s="109"/>
      <c r="D67" s="110"/>
      <c r="E67" s="111"/>
      <c r="F67" s="111"/>
      <c r="G67" s="111"/>
      <c r="H67" s="111"/>
      <c r="I67" s="111"/>
      <c r="J67" s="111"/>
      <c r="K67" s="111"/>
      <c r="L67" s="59" t="s">
        <v>99</v>
      </c>
      <c r="M67" s="60" t="s">
        <v>130</v>
      </c>
      <c r="N67" s="8"/>
      <c r="O67" s="8"/>
      <c r="P67" s="8"/>
      <c r="Q67" s="8"/>
      <c r="R67" s="8"/>
      <c r="S67" s="8"/>
      <c r="T67" s="8"/>
      <c r="U67" s="11"/>
      <c r="V67" s="11"/>
    </row>
    <row r="68" spans="1:22" ht="45.75" hidden="1" customHeight="1" x14ac:dyDescent="0.2">
      <c r="A68" s="39" t="s">
        <v>144</v>
      </c>
      <c r="B68" s="112" t="s">
        <v>40</v>
      </c>
      <c r="C68" s="111"/>
      <c r="D68" s="113"/>
      <c r="E68" s="113"/>
      <c r="F68" s="113"/>
      <c r="G68" s="113"/>
      <c r="H68" s="113"/>
      <c r="I68" s="113"/>
      <c r="J68" s="113"/>
      <c r="K68" s="113"/>
      <c r="L68" s="59" t="s">
        <v>101</v>
      </c>
      <c r="M68" s="60" t="s">
        <v>131</v>
      </c>
    </row>
    <row r="69" spans="1:22" ht="19.5" hidden="1" customHeight="1" x14ac:dyDescent="0.2">
      <c r="A69" s="42" t="s">
        <v>16</v>
      </c>
      <c r="B69" s="112" t="s">
        <v>42</v>
      </c>
      <c r="C69" s="111"/>
      <c r="D69" s="113"/>
      <c r="E69" s="113"/>
      <c r="F69" s="113"/>
      <c r="G69" s="113"/>
      <c r="H69" s="113"/>
      <c r="I69" s="113"/>
      <c r="J69" s="113"/>
      <c r="K69" s="113"/>
      <c r="L69" s="59" t="s">
        <v>99</v>
      </c>
      <c r="M69" s="60" t="s">
        <v>132</v>
      </c>
    </row>
    <row r="70" spans="1:22" ht="18.75" hidden="1" customHeight="1" x14ac:dyDescent="0.2">
      <c r="A70" s="42" t="s">
        <v>13</v>
      </c>
      <c r="B70" s="112" t="s">
        <v>42</v>
      </c>
      <c r="C70" s="111"/>
      <c r="D70" s="113"/>
      <c r="E70" s="113"/>
      <c r="F70" s="113"/>
      <c r="G70" s="113"/>
      <c r="H70" s="113"/>
      <c r="I70" s="113"/>
      <c r="J70" s="113"/>
      <c r="K70" s="113"/>
      <c r="L70" s="59" t="s">
        <v>101</v>
      </c>
      <c r="M70" s="60" t="s">
        <v>133</v>
      </c>
    </row>
    <row r="71" spans="1:22" s="2" customFormat="1" ht="46.5" hidden="1" customHeight="1" x14ac:dyDescent="0.25">
      <c r="A71" s="39" t="s">
        <v>145</v>
      </c>
      <c r="B71" s="112" t="s">
        <v>40</v>
      </c>
      <c r="C71" s="109"/>
      <c r="D71" s="113"/>
      <c r="E71" s="113"/>
      <c r="F71" s="113"/>
      <c r="G71" s="113"/>
      <c r="H71" s="113"/>
      <c r="I71" s="113"/>
      <c r="J71" s="113"/>
      <c r="K71" s="113"/>
      <c r="L71" s="59" t="s">
        <v>99</v>
      </c>
      <c r="M71" s="60" t="s">
        <v>134</v>
      </c>
      <c r="N71" s="5"/>
      <c r="O71" s="5"/>
      <c r="P71" s="5"/>
      <c r="Q71" s="5"/>
      <c r="R71" s="5"/>
      <c r="S71" s="5"/>
      <c r="T71" s="5"/>
      <c r="U71" s="5"/>
      <c r="V71" s="5"/>
    </row>
    <row r="72" spans="1:22" s="3" customFormat="1" ht="17.25" hidden="1" customHeight="1" x14ac:dyDescent="0.2">
      <c r="A72" s="42" t="s">
        <v>16</v>
      </c>
      <c r="B72" s="112" t="s">
        <v>42</v>
      </c>
      <c r="C72" s="111"/>
      <c r="D72" s="113"/>
      <c r="E72" s="113"/>
      <c r="F72" s="113"/>
      <c r="G72" s="113"/>
      <c r="H72" s="113"/>
      <c r="I72" s="113"/>
      <c r="J72" s="113"/>
      <c r="K72" s="113"/>
      <c r="L72" s="59" t="s">
        <v>101</v>
      </c>
      <c r="M72" s="60" t="s">
        <v>135</v>
      </c>
      <c r="N72" s="6"/>
      <c r="O72" s="6"/>
      <c r="P72" s="6"/>
      <c r="Q72" s="6"/>
      <c r="R72" s="6"/>
      <c r="S72" s="6"/>
      <c r="T72" s="6"/>
      <c r="U72" s="6"/>
      <c r="V72" s="6"/>
    </row>
    <row r="73" spans="1:22" s="3" customFormat="1" hidden="1" x14ac:dyDescent="0.2">
      <c r="A73" s="42" t="s">
        <v>13</v>
      </c>
      <c r="B73" s="112" t="s">
        <v>42</v>
      </c>
      <c r="C73" s="111"/>
      <c r="D73" s="113"/>
      <c r="E73" s="113"/>
      <c r="F73" s="113"/>
      <c r="G73" s="113"/>
      <c r="H73" s="113"/>
      <c r="I73" s="113"/>
      <c r="J73" s="113"/>
      <c r="K73" s="113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s="3" customFormat="1" ht="36" hidden="1" x14ac:dyDescent="0.2">
      <c r="A74" s="39" t="s">
        <v>146</v>
      </c>
      <c r="B74" s="112" t="s">
        <v>40</v>
      </c>
      <c r="C74" s="111"/>
      <c r="D74" s="113"/>
      <c r="E74" s="113"/>
      <c r="F74" s="113"/>
      <c r="G74" s="113"/>
      <c r="H74" s="113"/>
      <c r="I74" s="113"/>
      <c r="J74" s="113"/>
      <c r="K74" s="113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s="3" customFormat="1" ht="16.5" hidden="1" customHeight="1" x14ac:dyDescent="0.2">
      <c r="A75" s="42" t="s">
        <v>16</v>
      </c>
      <c r="B75" s="112" t="s">
        <v>42</v>
      </c>
      <c r="C75" s="111"/>
      <c r="D75" s="113"/>
      <c r="E75" s="113"/>
      <c r="F75" s="113"/>
      <c r="G75" s="113"/>
      <c r="H75" s="113"/>
      <c r="I75" s="113"/>
      <c r="J75" s="113"/>
      <c r="K75" s="113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s="3" customFormat="1" ht="16.5" hidden="1" customHeight="1" x14ac:dyDescent="0.2">
      <c r="A76" s="42" t="s">
        <v>13</v>
      </c>
      <c r="B76" s="112" t="s">
        <v>42</v>
      </c>
      <c r="C76" s="111"/>
      <c r="D76" s="113"/>
      <c r="E76" s="113"/>
      <c r="F76" s="113"/>
      <c r="G76" s="113"/>
      <c r="H76" s="113"/>
      <c r="I76" s="113"/>
      <c r="J76" s="113"/>
      <c r="K76" s="113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s="3" customFormat="1" ht="36" hidden="1" x14ac:dyDescent="0.2">
      <c r="A77" s="39" t="s">
        <v>147</v>
      </c>
      <c r="B77" s="106" t="s">
        <v>40</v>
      </c>
      <c r="C77" s="111"/>
      <c r="D77" s="113"/>
      <c r="E77" s="113"/>
      <c r="F77" s="113"/>
      <c r="G77" s="113"/>
      <c r="H77" s="113"/>
      <c r="I77" s="113"/>
      <c r="J77" s="113"/>
      <c r="K77" s="113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s="3" customFormat="1" hidden="1" x14ac:dyDescent="0.2">
      <c r="A78" s="42" t="s">
        <v>16</v>
      </c>
      <c r="B78" s="106" t="s">
        <v>42</v>
      </c>
      <c r="C78" s="111"/>
      <c r="D78" s="113"/>
      <c r="E78" s="113"/>
      <c r="F78" s="113"/>
      <c r="G78" s="113"/>
      <c r="H78" s="113"/>
      <c r="I78" s="113"/>
      <c r="J78" s="113"/>
      <c r="K78" s="113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s="3" customFormat="1" hidden="1" x14ac:dyDescent="0.2">
      <c r="A79" s="42" t="s">
        <v>13</v>
      </c>
      <c r="B79" s="106" t="s">
        <v>42</v>
      </c>
      <c r="C79" s="111"/>
      <c r="D79" s="113"/>
      <c r="E79" s="113"/>
      <c r="F79" s="113"/>
      <c r="G79" s="113"/>
      <c r="H79" s="113"/>
      <c r="I79" s="113"/>
      <c r="J79" s="113"/>
      <c r="K79" s="113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s="3" customFormat="1" ht="36" hidden="1" x14ac:dyDescent="0.2">
      <c r="A80" s="39" t="s">
        <v>148</v>
      </c>
      <c r="B80" s="106" t="s">
        <v>40</v>
      </c>
      <c r="C80" s="111"/>
      <c r="D80" s="113"/>
      <c r="E80" s="113"/>
      <c r="F80" s="113"/>
      <c r="G80" s="113"/>
      <c r="H80" s="113"/>
      <c r="I80" s="113"/>
      <c r="J80" s="113"/>
      <c r="K80" s="113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s="3" customFormat="1" hidden="1" x14ac:dyDescent="0.2">
      <c r="A81" s="42" t="s">
        <v>16</v>
      </c>
      <c r="B81" s="106" t="s">
        <v>42</v>
      </c>
      <c r="C81" s="111"/>
      <c r="D81" s="113"/>
      <c r="E81" s="113"/>
      <c r="F81" s="113"/>
      <c r="G81" s="113"/>
      <c r="H81" s="113"/>
      <c r="I81" s="113"/>
      <c r="J81" s="113"/>
      <c r="K81" s="113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s="3" customFormat="1" hidden="1" x14ac:dyDescent="0.2">
      <c r="A82" s="42" t="s">
        <v>13</v>
      </c>
      <c r="B82" s="106" t="s">
        <v>42</v>
      </c>
      <c r="C82" s="111"/>
      <c r="D82" s="113"/>
      <c r="E82" s="113"/>
      <c r="F82" s="113"/>
      <c r="G82" s="113"/>
      <c r="H82" s="113"/>
      <c r="I82" s="113"/>
      <c r="J82" s="113"/>
      <c r="K82" s="113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s="3" customFormat="1" ht="36" hidden="1" x14ac:dyDescent="0.2">
      <c r="A83" s="39" t="s">
        <v>149</v>
      </c>
      <c r="B83" s="106" t="s">
        <v>40</v>
      </c>
      <c r="C83" s="111"/>
      <c r="D83" s="113"/>
      <c r="E83" s="113"/>
      <c r="F83" s="113"/>
      <c r="G83" s="113"/>
      <c r="H83" s="113"/>
      <c r="I83" s="113"/>
      <c r="J83" s="113"/>
      <c r="K83" s="113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s="3" customFormat="1" hidden="1" x14ac:dyDescent="0.2">
      <c r="A84" s="42" t="s">
        <v>16</v>
      </c>
      <c r="B84" s="106" t="s">
        <v>42</v>
      </c>
      <c r="C84" s="111"/>
      <c r="D84" s="113"/>
      <c r="E84" s="113"/>
      <c r="F84" s="113"/>
      <c r="G84" s="113"/>
      <c r="H84" s="113"/>
      <c r="I84" s="113"/>
      <c r="J84" s="113"/>
      <c r="K84" s="113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s="3" customFormat="1" hidden="1" x14ac:dyDescent="0.2">
      <c r="A85" s="42" t="s">
        <v>13</v>
      </c>
      <c r="B85" s="106" t="s">
        <v>42</v>
      </c>
      <c r="C85" s="111"/>
      <c r="D85" s="113"/>
      <c r="E85" s="113"/>
      <c r="F85" s="113"/>
      <c r="G85" s="113"/>
      <c r="H85" s="113"/>
      <c r="I85" s="113"/>
      <c r="J85" s="113"/>
      <c r="K85" s="113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s="3" customFormat="1" ht="36" x14ac:dyDescent="0.2">
      <c r="A86" s="39" t="s">
        <v>197</v>
      </c>
      <c r="B86" s="120" t="s">
        <v>40</v>
      </c>
      <c r="C86" s="121">
        <v>83.8</v>
      </c>
      <c r="D86" s="57">
        <v>90.76</v>
      </c>
      <c r="E86" s="57">
        <v>112.65</v>
      </c>
      <c r="F86" s="57">
        <f>E86*F87*F88/10000</f>
        <v>107.70624210000003</v>
      </c>
      <c r="G86" s="57">
        <f>E86*G87*G88/10000</f>
        <v>116.81805</v>
      </c>
      <c r="H86" s="57">
        <f>F86*H87*H88/10000</f>
        <v>101.29125832052402</v>
      </c>
      <c r="I86" s="57">
        <f>G86*I87*I88/10000</f>
        <v>119.15441100000001</v>
      </c>
      <c r="J86" s="57">
        <f>H86*J87*J88/10000</f>
        <v>96.845990157869522</v>
      </c>
      <c r="K86" s="57">
        <f>I86*K87*K88/10000</f>
        <v>123.56312420700002</v>
      </c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s="3" customFormat="1" x14ac:dyDescent="0.2">
      <c r="A87" s="42" t="s">
        <v>16</v>
      </c>
      <c r="B87" s="120" t="s">
        <v>42</v>
      </c>
      <c r="C87" s="121">
        <v>94.48</v>
      </c>
      <c r="D87" s="57">
        <f>D86/D88/C86*10000</f>
        <v>86.713762418049001</v>
      </c>
      <c r="E87" s="57">
        <f>E86/E88/D86*10000</f>
        <v>105.72278912203066</v>
      </c>
      <c r="F87" s="57">
        <v>92.2</v>
      </c>
      <c r="G87" s="57">
        <v>100</v>
      </c>
      <c r="H87" s="57">
        <v>92.2</v>
      </c>
      <c r="I87" s="57">
        <v>100</v>
      </c>
      <c r="J87" s="57">
        <v>92.2</v>
      </c>
      <c r="K87" s="57">
        <v>100</v>
      </c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s="3" customFormat="1" x14ac:dyDescent="0.2">
      <c r="A88" s="42" t="s">
        <v>13</v>
      </c>
      <c r="B88" s="120" t="s">
        <v>42</v>
      </c>
      <c r="C88" s="121">
        <v>102.9</v>
      </c>
      <c r="D88" s="57">
        <v>124.9</v>
      </c>
      <c r="E88" s="57">
        <v>117.4</v>
      </c>
      <c r="F88" s="57">
        <v>103.7</v>
      </c>
      <c r="G88" s="57">
        <v>103.7</v>
      </c>
      <c r="H88" s="57">
        <v>102</v>
      </c>
      <c r="I88" s="57">
        <v>102</v>
      </c>
      <c r="J88" s="57">
        <v>103.7</v>
      </c>
      <c r="K88" s="57">
        <v>103.7</v>
      </c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s="3" customFormat="1" ht="24" hidden="1" x14ac:dyDescent="0.2">
      <c r="A89" s="39" t="s">
        <v>150</v>
      </c>
      <c r="B89" s="106" t="s">
        <v>40</v>
      </c>
      <c r="C89" s="111"/>
      <c r="D89" s="113"/>
      <c r="E89" s="113"/>
      <c r="F89" s="113"/>
      <c r="G89" s="113"/>
      <c r="H89" s="113"/>
      <c r="I89" s="113"/>
      <c r="J89" s="113"/>
      <c r="K89" s="113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s="3" customFormat="1" hidden="1" x14ac:dyDescent="0.2">
      <c r="A90" s="42" t="s">
        <v>16</v>
      </c>
      <c r="B90" s="106" t="s">
        <v>42</v>
      </c>
      <c r="C90" s="111"/>
      <c r="D90" s="113"/>
      <c r="E90" s="113"/>
      <c r="F90" s="113"/>
      <c r="G90" s="113"/>
      <c r="H90" s="113"/>
      <c r="I90" s="113"/>
      <c r="J90" s="113"/>
      <c r="K90" s="113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s="3" customFormat="1" hidden="1" x14ac:dyDescent="0.2">
      <c r="A91" s="42" t="s">
        <v>13</v>
      </c>
      <c r="B91" s="106" t="s">
        <v>42</v>
      </c>
      <c r="C91" s="111"/>
      <c r="D91" s="113"/>
      <c r="E91" s="113"/>
      <c r="F91" s="113"/>
      <c r="G91" s="113"/>
      <c r="H91" s="113"/>
      <c r="I91" s="113"/>
      <c r="J91" s="113"/>
      <c r="K91" s="113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s="3" customFormat="1" ht="36" hidden="1" x14ac:dyDescent="0.2">
      <c r="A92" s="39" t="s">
        <v>151</v>
      </c>
      <c r="B92" s="106" t="s">
        <v>40</v>
      </c>
      <c r="C92" s="111"/>
      <c r="D92" s="113"/>
      <c r="E92" s="113"/>
      <c r="F92" s="113"/>
      <c r="G92" s="113"/>
      <c r="H92" s="113"/>
      <c r="I92" s="113"/>
      <c r="J92" s="113"/>
      <c r="K92" s="113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s="3" customFormat="1" hidden="1" x14ac:dyDescent="0.2">
      <c r="A93" s="42" t="s">
        <v>16</v>
      </c>
      <c r="B93" s="106" t="s">
        <v>42</v>
      </c>
      <c r="C93" s="111"/>
      <c r="D93" s="113"/>
      <c r="E93" s="113"/>
      <c r="F93" s="113"/>
      <c r="G93" s="113"/>
      <c r="H93" s="113"/>
      <c r="I93" s="113"/>
      <c r="J93" s="113"/>
      <c r="K93" s="113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s="3" customFormat="1" hidden="1" x14ac:dyDescent="0.2">
      <c r="A94" s="42" t="s">
        <v>13</v>
      </c>
      <c r="B94" s="106" t="s">
        <v>42</v>
      </c>
      <c r="C94" s="111"/>
      <c r="D94" s="113"/>
      <c r="E94" s="113"/>
      <c r="F94" s="113"/>
      <c r="G94" s="113"/>
      <c r="H94" s="113"/>
      <c r="I94" s="113"/>
      <c r="J94" s="113"/>
      <c r="K94" s="113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s="3" customFormat="1" ht="36" x14ac:dyDescent="0.2">
      <c r="A95" s="43" t="s">
        <v>198</v>
      </c>
      <c r="B95" s="120" t="s">
        <v>40</v>
      </c>
      <c r="C95" s="121">
        <v>321.7</v>
      </c>
      <c r="D95" s="57">
        <v>319.2</v>
      </c>
      <c r="E95" s="57">
        <v>320.7</v>
      </c>
      <c r="F95" s="57">
        <v>310.2</v>
      </c>
      <c r="G95" s="57">
        <v>325.60000000000002</v>
      </c>
      <c r="H95" s="57">
        <v>316.2</v>
      </c>
      <c r="I95" s="57">
        <v>331.5</v>
      </c>
      <c r="J95" s="57">
        <v>325</v>
      </c>
      <c r="K95" s="57">
        <v>340.93</v>
      </c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s="3" customFormat="1" x14ac:dyDescent="0.2">
      <c r="A96" s="42" t="s">
        <v>16</v>
      </c>
      <c r="B96" s="120" t="s">
        <v>42</v>
      </c>
      <c r="C96" s="121">
        <v>79.260000000000005</v>
      </c>
      <c r="D96" s="57">
        <f>D95/D97/C95*10000</f>
        <v>79.441856251553915</v>
      </c>
      <c r="E96" s="57">
        <f>E95/E97/D95*10000</f>
        <v>85.579152310076722</v>
      </c>
      <c r="F96" s="57">
        <f>F95/F97/E95*10000</f>
        <v>93.274746448748957</v>
      </c>
      <c r="G96" s="57">
        <f>G95/G97/E95*10000</f>
        <v>97.905407619963455</v>
      </c>
      <c r="H96" s="57">
        <f>H95/H97/F95*10000</f>
        <v>99.935525467440371</v>
      </c>
      <c r="I96" s="57">
        <f>I95/I97/G95*10000</f>
        <v>99.815724815724806</v>
      </c>
      <c r="J96" s="57">
        <f>J95/J97/H95*10000</f>
        <v>99.115765384139166</v>
      </c>
      <c r="K96" s="57">
        <f>K95/K97/I95*10000</f>
        <v>99.175164465311383</v>
      </c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s="3" customFormat="1" x14ac:dyDescent="0.2">
      <c r="A97" s="42" t="s">
        <v>13</v>
      </c>
      <c r="B97" s="120" t="s">
        <v>42</v>
      </c>
      <c r="C97" s="121">
        <v>103</v>
      </c>
      <c r="D97" s="57">
        <v>124.9</v>
      </c>
      <c r="E97" s="57">
        <v>117.4</v>
      </c>
      <c r="F97" s="57">
        <v>103.7</v>
      </c>
      <c r="G97" s="57">
        <v>103.7</v>
      </c>
      <c r="H97" s="57">
        <v>102</v>
      </c>
      <c r="I97" s="57">
        <v>102</v>
      </c>
      <c r="J97" s="57">
        <v>103.7</v>
      </c>
      <c r="K97" s="57">
        <v>103.7</v>
      </c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s="3" customFormat="1" ht="48" x14ac:dyDescent="0.2">
      <c r="A98" s="43" t="s">
        <v>199</v>
      </c>
      <c r="B98" s="120" t="s">
        <v>40</v>
      </c>
      <c r="C98" s="121">
        <v>73.2</v>
      </c>
      <c r="D98" s="57">
        <v>75.540000000000006</v>
      </c>
      <c r="E98" s="57">
        <v>77.05</v>
      </c>
      <c r="F98" s="57">
        <v>77.2</v>
      </c>
      <c r="G98" s="57">
        <v>79.400000000000006</v>
      </c>
      <c r="H98" s="57">
        <v>78.739999999999995</v>
      </c>
      <c r="I98" s="57">
        <v>80.98</v>
      </c>
      <c r="J98" s="57">
        <v>81.099999999999994</v>
      </c>
      <c r="K98" s="57">
        <v>83.41</v>
      </c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s="3" customFormat="1" x14ac:dyDescent="0.2">
      <c r="A99" s="42" t="s">
        <v>16</v>
      </c>
      <c r="B99" s="38" t="s">
        <v>42</v>
      </c>
      <c r="C99" s="45">
        <v>90.15</v>
      </c>
      <c r="D99" s="46">
        <v>103.2</v>
      </c>
      <c r="E99" s="46">
        <f>E98/E100/D98*10000</f>
        <v>86.88155107191875</v>
      </c>
      <c r="F99" s="57">
        <f>F98/F100/E98*10000</f>
        <v>96.61974810030182</v>
      </c>
      <c r="G99" s="57">
        <f>G98/G100/F98*10000</f>
        <v>99.180078044978288</v>
      </c>
      <c r="H99" s="46">
        <f>H98/H100/F98*10000</f>
        <v>99.994920247891883</v>
      </c>
      <c r="I99" s="46">
        <f>I98/I100/G98*10000</f>
        <v>99.99012199338172</v>
      </c>
      <c r="J99" s="41">
        <f>J98/J100/H98*10000</f>
        <v>99.322281576096415</v>
      </c>
      <c r="K99" s="41">
        <f>K98/K100/I98*10000</f>
        <v>99.325690379638232</v>
      </c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x14ac:dyDescent="0.2">
      <c r="A100" s="42" t="s">
        <v>13</v>
      </c>
      <c r="B100" s="38" t="s">
        <v>42</v>
      </c>
      <c r="C100" s="49">
        <v>117</v>
      </c>
      <c r="D100" s="46">
        <v>124.9</v>
      </c>
      <c r="E100" s="46">
        <v>117.4</v>
      </c>
      <c r="F100" s="57">
        <v>103.7</v>
      </c>
      <c r="G100" s="57">
        <v>103.7</v>
      </c>
      <c r="H100" s="46">
        <v>102</v>
      </c>
      <c r="I100" s="46">
        <v>102</v>
      </c>
      <c r="J100" s="46">
        <v>103.7</v>
      </c>
      <c r="K100" s="46">
        <v>103.7</v>
      </c>
    </row>
    <row r="101" spans="1:22" x14ac:dyDescent="0.2">
      <c r="A101" s="51" t="s">
        <v>28</v>
      </c>
      <c r="B101" s="48"/>
      <c r="C101" s="49"/>
      <c r="D101" s="46"/>
      <c r="E101" s="46"/>
      <c r="F101" s="57"/>
      <c r="G101" s="57"/>
      <c r="H101" s="46"/>
      <c r="I101" s="46"/>
      <c r="J101" s="46"/>
      <c r="K101" s="46"/>
    </row>
    <row r="102" spans="1:22" x14ac:dyDescent="0.2">
      <c r="A102" s="47" t="s">
        <v>49</v>
      </c>
      <c r="B102" s="38" t="s">
        <v>40</v>
      </c>
      <c r="C102" s="49">
        <v>400.1</v>
      </c>
      <c r="D102" s="46">
        <v>418.4</v>
      </c>
      <c r="E102" s="46">
        <v>486.9</v>
      </c>
      <c r="F102" s="57">
        <v>506.8</v>
      </c>
      <c r="G102" s="57">
        <v>513.1</v>
      </c>
      <c r="H102" s="46">
        <v>523.9</v>
      </c>
      <c r="I102" s="46">
        <v>539.20000000000005</v>
      </c>
      <c r="J102" s="46">
        <v>552.70000000000005</v>
      </c>
      <c r="K102" s="46">
        <v>562.4</v>
      </c>
    </row>
    <row r="103" spans="1:22" x14ac:dyDescent="0.2">
      <c r="A103" s="42" t="s">
        <v>16</v>
      </c>
      <c r="B103" s="38" t="s">
        <v>42</v>
      </c>
      <c r="C103" s="49">
        <v>93</v>
      </c>
      <c r="D103" s="46">
        <f>D102/C102/D104*100*100</f>
        <v>95.32712537453601</v>
      </c>
      <c r="E103" s="46">
        <f>E102/D102/E104*100*100</f>
        <v>99.124269953518066</v>
      </c>
      <c r="F103" s="57">
        <f>F102/E102/F104*100*100</f>
        <v>100.37327052675964</v>
      </c>
      <c r="G103" s="57">
        <f>G102/G104/E102*100*100</f>
        <v>101.62100455264481</v>
      </c>
      <c r="H103" s="46">
        <f>H102/F102/H104*100*100</f>
        <v>100.95128132399367</v>
      </c>
      <c r="I103" s="46">
        <f>I102/I104/G102*100*100</f>
        <v>102.62375755213409</v>
      </c>
      <c r="J103" s="46">
        <f>J102/H102/J104*100*100</f>
        <v>101.73310732520709</v>
      </c>
      <c r="K103" s="46">
        <f>K102/K104/I102*100*100</f>
        <v>100.58116742829834</v>
      </c>
    </row>
    <row r="104" spans="1:22" x14ac:dyDescent="0.2">
      <c r="A104" s="42" t="s">
        <v>13</v>
      </c>
      <c r="B104" s="38" t="s">
        <v>42</v>
      </c>
      <c r="C104" s="49">
        <v>103.8</v>
      </c>
      <c r="D104" s="46">
        <v>109.7</v>
      </c>
      <c r="E104" s="46">
        <v>117.4</v>
      </c>
      <c r="F104" s="57">
        <v>103.7</v>
      </c>
      <c r="G104" s="57">
        <v>103.7</v>
      </c>
      <c r="H104" s="46">
        <v>102.4</v>
      </c>
      <c r="I104" s="46">
        <v>102.4</v>
      </c>
      <c r="J104" s="46">
        <v>103.7</v>
      </c>
      <c r="K104" s="46">
        <v>103.7</v>
      </c>
    </row>
    <row r="105" spans="1:22" x14ac:dyDescent="0.2">
      <c r="A105" s="43" t="s">
        <v>5</v>
      </c>
      <c r="B105" s="48"/>
      <c r="C105" s="49"/>
      <c r="D105" s="46"/>
      <c r="E105" s="46"/>
      <c r="F105" s="57"/>
      <c r="G105" s="57"/>
      <c r="H105" s="46"/>
      <c r="I105" s="46"/>
      <c r="J105" s="46"/>
      <c r="K105" s="46"/>
    </row>
    <row r="106" spans="1:22" x14ac:dyDescent="0.2">
      <c r="A106" s="47" t="s">
        <v>65</v>
      </c>
      <c r="B106" s="38" t="s">
        <v>40</v>
      </c>
      <c r="C106" s="49">
        <v>178.4</v>
      </c>
      <c r="D106" s="46">
        <v>199.9</v>
      </c>
      <c r="E106" s="46">
        <v>229.5</v>
      </c>
      <c r="F106" s="57">
        <f>E106*F108*F115/E115/100</f>
        <v>237.9915</v>
      </c>
      <c r="G106" s="57">
        <f>E106*G108*G115/E115/100</f>
        <v>242.59778709677423</v>
      </c>
      <c r="H106" s="46">
        <f>F106*H108*H115/F115/100</f>
        <v>243.70329600000002</v>
      </c>
      <c r="I106" s="46">
        <f>G106*I108*I115/G115/100</f>
        <v>251.56469264516133</v>
      </c>
      <c r="J106" s="46">
        <f>H106*J108*J115/H115/100</f>
        <v>252.72031795200004</v>
      </c>
      <c r="K106" s="46">
        <f>I106*K108*K115/I115/100</f>
        <v>260.87258627303237</v>
      </c>
    </row>
    <row r="107" spans="1:22" x14ac:dyDescent="0.2">
      <c r="A107" s="50" t="s">
        <v>66</v>
      </c>
      <c r="B107" s="38" t="s">
        <v>42</v>
      </c>
      <c r="C107" s="49">
        <v>77.900000000000006</v>
      </c>
      <c r="D107" s="46">
        <f>D106/D108/C106*100*100</f>
        <v>104.33107030421458</v>
      </c>
      <c r="E107" s="46">
        <f>E106/E108/D106*100*100</f>
        <v>97.791655623382383</v>
      </c>
      <c r="F107" s="57">
        <f>F106/F108/E106*100*100</f>
        <v>100</v>
      </c>
      <c r="G107" s="57">
        <f>G106/G108/E106*100*100</f>
        <v>101.93548387096776</v>
      </c>
      <c r="H107" s="46">
        <f>H106/H108/G106*100*100</f>
        <v>98.101265822784796</v>
      </c>
      <c r="I107" s="46">
        <f>I106/I108/G106*100*100</f>
        <v>101.26582278481013</v>
      </c>
      <c r="J107" s="46">
        <f>J106/J108/H106*100*100</f>
        <v>100</v>
      </c>
      <c r="K107" s="46">
        <f>K106/K108/I106*100*100</f>
        <v>100.00000000000003</v>
      </c>
    </row>
    <row r="108" spans="1:22" x14ac:dyDescent="0.2">
      <c r="A108" s="50" t="s">
        <v>67</v>
      </c>
      <c r="B108" s="38" t="s">
        <v>42</v>
      </c>
      <c r="C108" s="45">
        <v>106.2</v>
      </c>
      <c r="D108" s="46">
        <v>107.4</v>
      </c>
      <c r="E108" s="46">
        <v>117.4</v>
      </c>
      <c r="F108" s="57">
        <v>103.7</v>
      </c>
      <c r="G108" s="57">
        <v>103.7</v>
      </c>
      <c r="H108" s="46">
        <v>102.4</v>
      </c>
      <c r="I108" s="46">
        <v>102.4</v>
      </c>
      <c r="J108" s="46">
        <v>103.7</v>
      </c>
      <c r="K108" s="46">
        <v>103.7</v>
      </c>
    </row>
    <row r="109" spans="1:22" x14ac:dyDescent="0.2">
      <c r="A109" s="47" t="s">
        <v>68</v>
      </c>
      <c r="B109" s="38" t="s">
        <v>40</v>
      </c>
      <c r="C109" s="45">
        <v>221.7</v>
      </c>
      <c r="D109" s="46">
        <v>218.4</v>
      </c>
      <c r="E109" s="46">
        <v>257.39999999999998</v>
      </c>
      <c r="F109" s="57">
        <f>E109*F111*F118/E118/100</f>
        <v>268.78083119736357</v>
      </c>
      <c r="G109" s="57">
        <f>E109*G111*G118/E118/100</f>
        <v>270.45215927499078</v>
      </c>
      <c r="H109" s="46">
        <f>F109*H111*H118/F118/100</f>
        <v>280.23578153057491</v>
      </c>
      <c r="I109" s="46">
        <f>G109*I111*I118/G118/100</f>
        <v>287.66703395151956</v>
      </c>
      <c r="J109" s="46">
        <f>H109*J111*J118/H118/100</f>
        <v>299.94536455086637</v>
      </c>
      <c r="K109" s="46">
        <f>I109*K111*K118/I118/100</f>
        <v>301.51255313381375</v>
      </c>
    </row>
    <row r="110" spans="1:22" x14ac:dyDescent="0.2">
      <c r="A110" s="50" t="s">
        <v>69</v>
      </c>
      <c r="B110" s="38" t="s">
        <v>42</v>
      </c>
      <c r="C110" s="45">
        <v>110</v>
      </c>
      <c r="D110" s="46">
        <f>D109/D111/C109*100*100</f>
        <v>87.721729323036485</v>
      </c>
      <c r="E110" s="46">
        <f>E109/E111/D109*100*100</f>
        <v>100.38938914577756</v>
      </c>
      <c r="F110" s="57">
        <f>F109/F111/E109*100*100</f>
        <v>100.69571585499817</v>
      </c>
      <c r="G110" s="57">
        <f>G109/G111/E109*100*100</f>
        <v>101.32186012449651</v>
      </c>
      <c r="H110" s="46">
        <f>H109/H111/F109*100*100</f>
        <v>101.81818181818183</v>
      </c>
      <c r="I110" s="46">
        <f>I109/I111/G109*100*100</f>
        <v>103.87228506378518</v>
      </c>
      <c r="J110" s="46">
        <f>J109/J111/H109*100*100</f>
        <v>103.21428571428572</v>
      </c>
      <c r="K110" s="46">
        <f>K109/K111/I109*100*100</f>
        <v>101.07332347568931</v>
      </c>
    </row>
    <row r="111" spans="1:22" x14ac:dyDescent="0.2">
      <c r="A111" s="50" t="s">
        <v>70</v>
      </c>
      <c r="B111" s="38" t="s">
        <v>42</v>
      </c>
      <c r="C111" s="45">
        <v>101.3</v>
      </c>
      <c r="D111" s="46">
        <v>112.3</v>
      </c>
      <c r="E111" s="46">
        <v>117.4</v>
      </c>
      <c r="F111" s="57">
        <v>103.7</v>
      </c>
      <c r="G111" s="57">
        <v>103.7</v>
      </c>
      <c r="H111" s="46">
        <v>102.4</v>
      </c>
      <c r="I111" s="46">
        <v>102.4</v>
      </c>
      <c r="J111" s="46">
        <v>103.7</v>
      </c>
      <c r="K111" s="46">
        <v>103.7</v>
      </c>
    </row>
    <row r="112" spans="1:22" ht="24" x14ac:dyDescent="0.2">
      <c r="A112" s="51" t="s">
        <v>29</v>
      </c>
      <c r="B112" s="44"/>
      <c r="C112" s="45"/>
      <c r="D112" s="46"/>
      <c r="E112" s="46"/>
      <c r="F112" s="57"/>
      <c r="G112" s="57"/>
      <c r="H112" s="46"/>
      <c r="I112" s="46"/>
      <c r="J112" s="46"/>
      <c r="K112" s="46"/>
    </row>
    <row r="113" spans="1:22" x14ac:dyDescent="0.2">
      <c r="A113" s="52" t="s">
        <v>63</v>
      </c>
      <c r="B113" s="44"/>
      <c r="C113" s="45"/>
      <c r="D113" s="46"/>
      <c r="E113" s="46"/>
      <c r="F113" s="57"/>
      <c r="G113" s="57"/>
      <c r="H113" s="46"/>
      <c r="I113" s="46"/>
      <c r="J113" s="46"/>
      <c r="K113" s="46"/>
    </row>
    <row r="114" spans="1:22" x14ac:dyDescent="0.2">
      <c r="A114" s="39" t="s">
        <v>176</v>
      </c>
      <c r="B114" s="44" t="s">
        <v>10</v>
      </c>
      <c r="C114" s="73">
        <v>0</v>
      </c>
      <c r="D114" s="74">
        <v>0</v>
      </c>
      <c r="E114" s="46">
        <v>0</v>
      </c>
      <c r="F114" s="57">
        <v>0</v>
      </c>
      <c r="G114" s="57">
        <v>0</v>
      </c>
      <c r="H114" s="46">
        <v>0</v>
      </c>
      <c r="I114" s="46">
        <v>0</v>
      </c>
      <c r="J114" s="46">
        <v>0</v>
      </c>
      <c r="K114" s="46">
        <v>0</v>
      </c>
    </row>
    <row r="115" spans="1:22" x14ac:dyDescent="0.2">
      <c r="A115" s="39" t="s">
        <v>168</v>
      </c>
      <c r="B115" s="44" t="s">
        <v>30</v>
      </c>
      <c r="C115" s="73">
        <v>3.02</v>
      </c>
      <c r="D115" s="74">
        <v>3.17</v>
      </c>
      <c r="E115" s="46">
        <v>3.1</v>
      </c>
      <c r="F115" s="57">
        <v>3.1</v>
      </c>
      <c r="G115" s="57">
        <v>3.16</v>
      </c>
      <c r="H115" s="46">
        <v>3.1</v>
      </c>
      <c r="I115" s="46">
        <v>3.2</v>
      </c>
      <c r="J115" s="46">
        <v>3.1</v>
      </c>
      <c r="K115" s="46">
        <v>3.2</v>
      </c>
    </row>
    <row r="116" spans="1:22" x14ac:dyDescent="0.2">
      <c r="A116" s="39" t="s">
        <v>169</v>
      </c>
      <c r="B116" s="44" t="s">
        <v>10</v>
      </c>
      <c r="C116" s="73">
        <v>836.4</v>
      </c>
      <c r="D116" s="74">
        <v>843.6</v>
      </c>
      <c r="E116" s="46">
        <v>800</v>
      </c>
      <c r="F116" s="57">
        <v>780</v>
      </c>
      <c r="G116" s="57">
        <v>800</v>
      </c>
      <c r="H116" s="46">
        <v>790</v>
      </c>
      <c r="I116" s="46">
        <v>805</v>
      </c>
      <c r="J116" s="46">
        <v>790</v>
      </c>
      <c r="K116" s="46">
        <v>809</v>
      </c>
    </row>
    <row r="117" spans="1:22" x14ac:dyDescent="0.2">
      <c r="A117" s="39" t="s">
        <v>85</v>
      </c>
      <c r="B117" s="44" t="s">
        <v>10</v>
      </c>
      <c r="C117" s="73">
        <v>148.30000000000001</v>
      </c>
      <c r="D117" s="74">
        <v>133.6</v>
      </c>
      <c r="E117" s="46">
        <v>124.4</v>
      </c>
      <c r="F117" s="57">
        <v>125</v>
      </c>
      <c r="G117" s="57">
        <v>126.6</v>
      </c>
      <c r="H117" s="46">
        <v>125.5</v>
      </c>
      <c r="I117" s="46">
        <v>127.8</v>
      </c>
      <c r="J117" s="46">
        <v>125.5</v>
      </c>
      <c r="K117" s="46">
        <v>128.5</v>
      </c>
    </row>
    <row r="118" spans="1:22" ht="17.25" customHeight="1" x14ac:dyDescent="0.2">
      <c r="A118" s="39" t="s">
        <v>86</v>
      </c>
      <c r="B118" s="44" t="s">
        <v>10</v>
      </c>
      <c r="C118" s="73">
        <v>6654.8</v>
      </c>
      <c r="D118" s="74">
        <v>5439.8</v>
      </c>
      <c r="E118" s="46">
        <v>5462</v>
      </c>
      <c r="F118" s="57">
        <v>5500</v>
      </c>
      <c r="G118" s="57">
        <v>5534.2</v>
      </c>
      <c r="H118" s="46">
        <v>5600</v>
      </c>
      <c r="I118" s="46">
        <v>5748.5</v>
      </c>
      <c r="J118" s="46">
        <v>5780</v>
      </c>
      <c r="K118" s="46">
        <v>5810.2</v>
      </c>
    </row>
    <row r="119" spans="1:22" ht="16.5" customHeight="1" x14ac:dyDescent="0.2">
      <c r="A119" s="39" t="s">
        <v>87</v>
      </c>
      <c r="B119" s="44" t="s">
        <v>11</v>
      </c>
      <c r="C119" s="73">
        <v>84</v>
      </c>
      <c r="D119" s="74">
        <v>90</v>
      </c>
      <c r="E119" s="46">
        <v>92</v>
      </c>
      <c r="F119" s="57">
        <v>92</v>
      </c>
      <c r="G119" s="57">
        <v>92</v>
      </c>
      <c r="H119" s="46">
        <v>92</v>
      </c>
      <c r="I119" s="46">
        <v>92</v>
      </c>
      <c r="J119" s="46">
        <v>92</v>
      </c>
      <c r="K119" s="46">
        <v>92</v>
      </c>
    </row>
    <row r="120" spans="1:22" ht="18.75" x14ac:dyDescent="0.2">
      <c r="A120" s="52" t="s">
        <v>64</v>
      </c>
      <c r="B120" s="44"/>
      <c r="C120" s="75"/>
      <c r="D120" s="76"/>
      <c r="E120" s="46"/>
      <c r="F120" s="57"/>
      <c r="G120" s="57"/>
      <c r="H120" s="46"/>
      <c r="I120" s="46"/>
      <c r="J120" s="46"/>
      <c r="K120" s="46"/>
    </row>
    <row r="121" spans="1:22" ht="48" x14ac:dyDescent="0.2">
      <c r="A121" s="39" t="s">
        <v>171</v>
      </c>
      <c r="B121" s="44" t="s">
        <v>10</v>
      </c>
      <c r="C121" s="73">
        <v>80.400000000000006</v>
      </c>
      <c r="D121" s="74">
        <v>72.400000000000006</v>
      </c>
      <c r="E121" s="46">
        <v>67.400000000000006</v>
      </c>
      <c r="F121" s="57">
        <v>67.8</v>
      </c>
      <c r="G121" s="57">
        <v>68.599999999999994</v>
      </c>
      <c r="H121" s="46">
        <v>68</v>
      </c>
      <c r="I121" s="46">
        <v>69.3</v>
      </c>
      <c r="J121" s="46">
        <v>68</v>
      </c>
      <c r="K121" s="46">
        <v>69.599999999999994</v>
      </c>
    </row>
    <row r="122" spans="1:22" s="18" customFormat="1" ht="19.5" customHeight="1" x14ac:dyDescent="0.2">
      <c r="A122" s="39" t="s">
        <v>88</v>
      </c>
      <c r="B122" s="44" t="s">
        <v>10</v>
      </c>
      <c r="C122" s="73">
        <v>0</v>
      </c>
      <c r="D122" s="74">
        <v>0</v>
      </c>
      <c r="E122" s="41">
        <v>0</v>
      </c>
      <c r="F122" s="57">
        <v>0</v>
      </c>
      <c r="G122" s="57">
        <v>0</v>
      </c>
      <c r="H122" s="41">
        <v>0</v>
      </c>
      <c r="I122" s="41">
        <v>0</v>
      </c>
      <c r="J122" s="41">
        <v>0</v>
      </c>
      <c r="K122" s="41">
        <v>0</v>
      </c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">
      <c r="A123" s="39" t="s">
        <v>167</v>
      </c>
      <c r="B123" s="44" t="s">
        <v>10</v>
      </c>
      <c r="C123" s="73">
        <v>68.3</v>
      </c>
      <c r="D123" s="74">
        <v>64.3</v>
      </c>
      <c r="E123" s="46">
        <v>50.6</v>
      </c>
      <c r="F123" s="57">
        <v>51</v>
      </c>
      <c r="G123" s="57">
        <v>52.6</v>
      </c>
      <c r="H123" s="46">
        <v>51</v>
      </c>
      <c r="I123" s="46">
        <v>54.5</v>
      </c>
      <c r="J123" s="46">
        <v>52</v>
      </c>
      <c r="K123" s="46">
        <v>56.7</v>
      </c>
    </row>
    <row r="124" spans="1:22" x14ac:dyDescent="0.2">
      <c r="A124" s="39" t="s">
        <v>152</v>
      </c>
      <c r="B124" s="62" t="s">
        <v>10</v>
      </c>
      <c r="C124" s="73">
        <v>12.3</v>
      </c>
      <c r="D124" s="74">
        <v>9.4</v>
      </c>
      <c r="E124" s="46">
        <v>9.5</v>
      </c>
      <c r="F124" s="57">
        <v>9.5</v>
      </c>
      <c r="G124" s="57">
        <v>9.9</v>
      </c>
      <c r="H124" s="46">
        <v>9.6999999999999993</v>
      </c>
      <c r="I124" s="46">
        <v>10.199999999999999</v>
      </c>
      <c r="J124" s="46">
        <v>10</v>
      </c>
      <c r="K124" s="46">
        <v>10</v>
      </c>
    </row>
    <row r="125" spans="1:22" ht="24" x14ac:dyDescent="0.2">
      <c r="A125" s="39" t="s">
        <v>172</v>
      </c>
      <c r="B125" s="44" t="s">
        <v>10</v>
      </c>
      <c r="C125" s="73">
        <v>2.2999999999999998</v>
      </c>
      <c r="D125" s="74">
        <v>2.4</v>
      </c>
      <c r="E125" s="46">
        <v>1.9</v>
      </c>
      <c r="F125" s="57">
        <v>2</v>
      </c>
      <c r="G125" s="57">
        <v>2.1</v>
      </c>
      <c r="H125" s="46">
        <v>2</v>
      </c>
      <c r="I125" s="46">
        <v>2.2000000000000002</v>
      </c>
      <c r="J125" s="46">
        <v>2</v>
      </c>
      <c r="K125" s="46">
        <v>2.2999999999999998</v>
      </c>
    </row>
    <row r="126" spans="1:22" x14ac:dyDescent="0.2">
      <c r="A126" s="39" t="s">
        <v>77</v>
      </c>
      <c r="B126" s="44" t="s">
        <v>10</v>
      </c>
      <c r="C126" s="73">
        <v>84</v>
      </c>
      <c r="D126" s="74">
        <v>67.2</v>
      </c>
      <c r="E126" s="46">
        <v>84</v>
      </c>
      <c r="F126" s="57">
        <v>96.6</v>
      </c>
      <c r="G126" s="57">
        <v>96.6</v>
      </c>
      <c r="H126" s="46">
        <v>96.6</v>
      </c>
      <c r="I126" s="46">
        <v>96.6</v>
      </c>
      <c r="J126" s="46">
        <v>96.6</v>
      </c>
      <c r="K126" s="46">
        <v>96.6</v>
      </c>
    </row>
    <row r="127" spans="1:22" x14ac:dyDescent="0.2">
      <c r="A127" s="39" t="s">
        <v>153</v>
      </c>
      <c r="B127" s="44" t="s">
        <v>10</v>
      </c>
      <c r="C127" s="73">
        <v>437.3</v>
      </c>
      <c r="D127" s="74">
        <v>349.84</v>
      </c>
      <c r="E127" s="46">
        <v>437.3</v>
      </c>
      <c r="F127" s="57">
        <v>502.9</v>
      </c>
      <c r="G127" s="57">
        <v>502.9</v>
      </c>
      <c r="H127" s="46">
        <v>502.9</v>
      </c>
      <c r="I127" s="46">
        <v>502.9</v>
      </c>
      <c r="J127" s="46">
        <v>502.9</v>
      </c>
      <c r="K127" s="46">
        <v>802.9</v>
      </c>
    </row>
    <row r="128" spans="1:22" s="13" customFormat="1" ht="18.75" hidden="1" x14ac:dyDescent="0.2">
      <c r="A128" s="39" t="s">
        <v>154</v>
      </c>
      <c r="B128" s="44" t="s">
        <v>10</v>
      </c>
      <c r="C128" s="75"/>
      <c r="D128" s="76"/>
      <c r="E128" s="46"/>
      <c r="F128" s="57"/>
      <c r="G128" s="57"/>
      <c r="H128" s="46"/>
      <c r="I128" s="46"/>
      <c r="J128" s="46"/>
      <c r="K128" s="46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</row>
    <row r="129" spans="1:22" s="3" customFormat="1" ht="18.75" hidden="1" x14ac:dyDescent="0.2">
      <c r="A129" s="39" t="s">
        <v>173</v>
      </c>
      <c r="B129" s="44" t="s">
        <v>4</v>
      </c>
      <c r="C129" s="77"/>
      <c r="D129" s="78"/>
      <c r="E129" s="46"/>
      <c r="F129" s="57"/>
      <c r="G129" s="57"/>
      <c r="H129" s="46"/>
      <c r="I129" s="46"/>
      <c r="J129" s="46"/>
      <c r="K129" s="4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</row>
    <row r="130" spans="1:22" s="3" customFormat="1" ht="18.75" hidden="1" x14ac:dyDescent="0.2">
      <c r="A130" s="39" t="s">
        <v>71</v>
      </c>
      <c r="B130" s="48" t="s">
        <v>17</v>
      </c>
      <c r="C130" s="75"/>
      <c r="D130" s="76"/>
      <c r="E130" s="46"/>
      <c r="F130" s="57"/>
      <c r="G130" s="57"/>
      <c r="H130" s="46"/>
      <c r="I130" s="46"/>
      <c r="J130" s="46"/>
      <c r="K130" s="4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22" s="3" customFormat="1" ht="24" hidden="1" x14ac:dyDescent="0.2">
      <c r="A131" s="39" t="s">
        <v>83</v>
      </c>
      <c r="B131" s="48" t="s">
        <v>17</v>
      </c>
      <c r="C131" s="75"/>
      <c r="D131" s="76"/>
      <c r="E131" s="46"/>
      <c r="F131" s="57"/>
      <c r="G131" s="57"/>
      <c r="H131" s="46"/>
      <c r="I131" s="46"/>
      <c r="J131" s="46"/>
      <c r="K131" s="4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22" s="3" customFormat="1" ht="48.75" hidden="1" customHeight="1" x14ac:dyDescent="0.2">
      <c r="A132" s="39" t="s">
        <v>84</v>
      </c>
      <c r="B132" s="48" t="s">
        <v>17</v>
      </c>
      <c r="C132" s="75"/>
      <c r="D132" s="76"/>
      <c r="E132" s="46"/>
      <c r="F132" s="57"/>
      <c r="G132" s="57"/>
      <c r="H132" s="46"/>
      <c r="I132" s="46"/>
      <c r="J132" s="46"/>
      <c r="K132" s="4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22" s="3" customFormat="1" ht="18.75" hidden="1" x14ac:dyDescent="0.2">
      <c r="A133" s="39" t="s">
        <v>155</v>
      </c>
      <c r="B133" s="48" t="s">
        <v>17</v>
      </c>
      <c r="C133" s="75"/>
      <c r="D133" s="76"/>
      <c r="E133" s="46"/>
      <c r="F133" s="57"/>
      <c r="G133" s="57"/>
      <c r="H133" s="46"/>
      <c r="I133" s="46"/>
      <c r="J133" s="46"/>
      <c r="K133" s="4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 s="3" customFormat="1" hidden="1" x14ac:dyDescent="0.2">
      <c r="A134" s="39" t="s">
        <v>170</v>
      </c>
      <c r="B134" s="40" t="s">
        <v>51</v>
      </c>
      <c r="C134" s="73">
        <v>847</v>
      </c>
      <c r="D134" s="74">
        <v>873.41</v>
      </c>
      <c r="E134" s="72"/>
      <c r="F134" s="57"/>
      <c r="G134" s="57"/>
      <c r="H134" s="72"/>
      <c r="I134" s="72"/>
      <c r="J134" s="72"/>
      <c r="K134" s="72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 s="3" customFormat="1" ht="60" hidden="1" x14ac:dyDescent="0.2">
      <c r="A135" s="66" t="s">
        <v>174</v>
      </c>
      <c r="B135" s="53" t="s">
        <v>8</v>
      </c>
      <c r="C135" s="75"/>
      <c r="D135" s="76"/>
      <c r="E135" s="46"/>
      <c r="F135" s="57"/>
      <c r="G135" s="57"/>
      <c r="H135" s="46"/>
      <c r="I135" s="46"/>
      <c r="J135" s="46"/>
      <c r="K135" s="4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 s="3" customFormat="1" ht="18.75" hidden="1" x14ac:dyDescent="0.2">
      <c r="A136" s="39" t="s">
        <v>156</v>
      </c>
      <c r="B136" s="53" t="s">
        <v>8</v>
      </c>
      <c r="C136" s="75"/>
      <c r="D136" s="76"/>
      <c r="E136" s="46"/>
      <c r="F136" s="57"/>
      <c r="G136" s="57"/>
      <c r="H136" s="46"/>
      <c r="I136" s="46"/>
      <c r="J136" s="46"/>
      <c r="K136" s="4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 s="3" customFormat="1" ht="18.75" hidden="1" x14ac:dyDescent="0.2">
      <c r="A137" s="39" t="s">
        <v>157</v>
      </c>
      <c r="B137" s="53" t="s">
        <v>8</v>
      </c>
      <c r="C137" s="75"/>
      <c r="D137" s="76"/>
      <c r="E137" s="46"/>
      <c r="F137" s="57"/>
      <c r="G137" s="57"/>
      <c r="H137" s="46"/>
      <c r="I137" s="46"/>
      <c r="J137" s="46"/>
      <c r="K137" s="4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 s="3" customFormat="1" ht="18.75" hidden="1" x14ac:dyDescent="0.2">
      <c r="A138" s="39" t="s">
        <v>158</v>
      </c>
      <c r="B138" s="40" t="s">
        <v>51</v>
      </c>
      <c r="C138" s="75"/>
      <c r="D138" s="76"/>
      <c r="E138" s="46"/>
      <c r="F138" s="57"/>
      <c r="G138" s="57"/>
      <c r="H138" s="46"/>
      <c r="I138" s="46"/>
      <c r="J138" s="46"/>
      <c r="K138" s="4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 s="3" customFormat="1" ht="18.75" hidden="1" x14ac:dyDescent="0.2">
      <c r="A139" s="39" t="s">
        <v>177</v>
      </c>
      <c r="B139" s="40" t="s">
        <v>51</v>
      </c>
      <c r="C139" s="79"/>
      <c r="D139" s="76"/>
      <c r="E139" s="46"/>
      <c r="F139" s="57"/>
      <c r="G139" s="57"/>
      <c r="H139" s="46"/>
      <c r="I139" s="46"/>
      <c r="J139" s="46"/>
      <c r="K139" s="4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 s="3" customFormat="1" ht="18.75" hidden="1" x14ac:dyDescent="0.2">
      <c r="A140" s="39" t="s">
        <v>72</v>
      </c>
      <c r="B140" s="53" t="s">
        <v>8</v>
      </c>
      <c r="C140" s="75"/>
      <c r="D140" s="76"/>
      <c r="E140" s="46"/>
      <c r="F140" s="57"/>
      <c r="G140" s="57"/>
      <c r="H140" s="46"/>
      <c r="I140" s="46"/>
      <c r="J140" s="46"/>
      <c r="K140" s="4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 s="3" customFormat="1" ht="18.75" hidden="1" x14ac:dyDescent="0.2">
      <c r="A141" s="39" t="s">
        <v>159</v>
      </c>
      <c r="B141" s="53" t="s">
        <v>4</v>
      </c>
      <c r="C141" s="75"/>
      <c r="D141" s="76"/>
      <c r="E141" s="46"/>
      <c r="F141" s="57"/>
      <c r="G141" s="57"/>
      <c r="H141" s="46"/>
      <c r="I141" s="46"/>
      <c r="J141" s="46"/>
      <c r="K141" s="4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s="3" customFormat="1" ht="18.75" hidden="1" x14ac:dyDescent="0.2">
      <c r="A142" s="39" t="s">
        <v>73</v>
      </c>
      <c r="B142" s="53" t="s">
        <v>4</v>
      </c>
      <c r="C142" s="75"/>
      <c r="D142" s="76"/>
      <c r="E142" s="46"/>
      <c r="F142" s="57"/>
      <c r="G142" s="57"/>
      <c r="H142" s="46"/>
      <c r="I142" s="46"/>
      <c r="J142" s="46"/>
      <c r="K142" s="4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 s="3" customFormat="1" ht="18.75" hidden="1" x14ac:dyDescent="0.2">
      <c r="A143" s="39" t="s">
        <v>74</v>
      </c>
      <c r="B143" s="53" t="s">
        <v>4</v>
      </c>
      <c r="C143" s="75"/>
      <c r="D143" s="76"/>
      <c r="E143" s="46"/>
      <c r="F143" s="57"/>
      <c r="G143" s="57"/>
      <c r="H143" s="46"/>
      <c r="I143" s="46"/>
      <c r="J143" s="46"/>
      <c r="K143" s="4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 s="3" customFormat="1" ht="18.75" hidden="1" x14ac:dyDescent="0.2">
      <c r="A144" s="63" t="s">
        <v>160</v>
      </c>
      <c r="B144" s="53" t="s">
        <v>10</v>
      </c>
      <c r="C144" s="75"/>
      <c r="D144" s="76"/>
      <c r="E144" s="46"/>
      <c r="F144" s="57"/>
      <c r="G144" s="57"/>
      <c r="H144" s="46"/>
      <c r="I144" s="46"/>
      <c r="J144" s="46"/>
      <c r="K144" s="4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 s="3" customFormat="1" ht="24" hidden="1" x14ac:dyDescent="0.2">
      <c r="A145" s="39" t="s">
        <v>75</v>
      </c>
      <c r="B145" s="53" t="s">
        <v>4</v>
      </c>
      <c r="C145" s="79"/>
      <c r="D145" s="76"/>
      <c r="E145" s="46"/>
      <c r="F145" s="57"/>
      <c r="G145" s="57"/>
      <c r="H145" s="46"/>
      <c r="I145" s="46"/>
      <c r="J145" s="46"/>
      <c r="K145" s="4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 s="3" customFormat="1" ht="24" hidden="1" x14ac:dyDescent="0.2">
      <c r="A146" s="39" t="s">
        <v>76</v>
      </c>
      <c r="B146" s="40" t="s">
        <v>18</v>
      </c>
      <c r="C146" s="75"/>
      <c r="D146" s="76"/>
      <c r="E146" s="46"/>
      <c r="F146" s="57"/>
      <c r="G146" s="57"/>
      <c r="H146" s="46"/>
      <c r="I146" s="46"/>
      <c r="J146" s="46"/>
      <c r="K146" s="4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 s="3" customFormat="1" ht="18.75" hidden="1" x14ac:dyDescent="0.2">
      <c r="A147" s="39" t="s">
        <v>162</v>
      </c>
      <c r="B147" s="53" t="s">
        <v>8</v>
      </c>
      <c r="C147" s="79"/>
      <c r="D147" s="76"/>
      <c r="E147" s="46"/>
      <c r="F147" s="57"/>
      <c r="G147" s="57"/>
      <c r="H147" s="46"/>
      <c r="I147" s="46"/>
      <c r="J147" s="46"/>
      <c r="K147" s="4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 s="20" customFormat="1" ht="18.75" hidden="1" x14ac:dyDescent="0.2">
      <c r="A148" s="39" t="s">
        <v>161</v>
      </c>
      <c r="B148" s="53" t="s">
        <v>8</v>
      </c>
      <c r="C148" s="80"/>
      <c r="D148" s="76"/>
      <c r="E148" s="41"/>
      <c r="F148" s="57"/>
      <c r="G148" s="57"/>
      <c r="H148" s="41"/>
      <c r="I148" s="41"/>
      <c r="J148" s="41"/>
      <c r="K148" s="41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s="3" customFormat="1" ht="18.75" hidden="1" x14ac:dyDescent="0.2">
      <c r="A149" s="39" t="s">
        <v>89</v>
      </c>
      <c r="B149" s="53" t="s">
        <v>30</v>
      </c>
      <c r="C149" s="75"/>
      <c r="D149" s="76"/>
      <c r="E149" s="46"/>
      <c r="F149" s="57"/>
      <c r="G149" s="57"/>
      <c r="H149" s="46"/>
      <c r="I149" s="46"/>
      <c r="J149" s="46"/>
      <c r="K149" s="4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 s="3" customFormat="1" ht="18.75" hidden="1" x14ac:dyDescent="0.2">
      <c r="A150" s="39" t="s">
        <v>52</v>
      </c>
      <c r="B150" s="53" t="s">
        <v>30</v>
      </c>
      <c r="C150" s="80"/>
      <c r="D150" s="76"/>
      <c r="E150" s="46"/>
      <c r="F150" s="57"/>
      <c r="G150" s="57"/>
      <c r="H150" s="46"/>
      <c r="I150" s="46"/>
      <c r="J150" s="46"/>
      <c r="K150" s="4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 s="3" customFormat="1" ht="18.75" hidden="1" x14ac:dyDescent="0.2">
      <c r="A151" s="39" t="s">
        <v>163</v>
      </c>
      <c r="B151" s="53" t="s">
        <v>34</v>
      </c>
      <c r="C151" s="80"/>
      <c r="D151" s="76"/>
      <c r="E151" s="46"/>
      <c r="F151" s="57"/>
      <c r="G151" s="57"/>
      <c r="H151" s="46"/>
      <c r="I151" s="46"/>
      <c r="J151" s="46"/>
      <c r="K151" s="4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 s="3" customFormat="1" ht="18.75" hidden="1" x14ac:dyDescent="0.2">
      <c r="A152" s="39" t="s">
        <v>164</v>
      </c>
      <c r="B152" s="53" t="s">
        <v>33</v>
      </c>
      <c r="C152" s="75"/>
      <c r="D152" s="76"/>
      <c r="E152" s="46"/>
      <c r="F152" s="57"/>
      <c r="G152" s="57"/>
      <c r="H152" s="46"/>
      <c r="I152" s="46"/>
      <c r="J152" s="46"/>
      <c r="K152" s="4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 s="3" customFormat="1" ht="18.75" hidden="1" x14ac:dyDescent="0.2">
      <c r="A153" s="39" t="s">
        <v>175</v>
      </c>
      <c r="B153" s="48" t="s">
        <v>35</v>
      </c>
      <c r="C153" s="75"/>
      <c r="D153" s="76"/>
      <c r="E153" s="46"/>
      <c r="F153" s="57"/>
      <c r="G153" s="57"/>
      <c r="H153" s="46"/>
      <c r="I153" s="46"/>
      <c r="J153" s="46"/>
      <c r="K153" s="4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 s="20" customFormat="1" ht="18.75" hidden="1" x14ac:dyDescent="0.2">
      <c r="A154" s="39" t="s">
        <v>78</v>
      </c>
      <c r="B154" s="53" t="s">
        <v>12</v>
      </c>
      <c r="C154" s="75"/>
      <c r="D154" s="76"/>
      <c r="E154" s="41"/>
      <c r="F154" s="57"/>
      <c r="G154" s="57"/>
      <c r="H154" s="41"/>
      <c r="I154" s="41"/>
      <c r="J154" s="41"/>
      <c r="K154" s="41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s="3" customFormat="1" ht="18.75" x14ac:dyDescent="0.2">
      <c r="A155" s="54" t="s">
        <v>9</v>
      </c>
      <c r="B155" s="48"/>
      <c r="C155" s="75"/>
      <c r="D155" s="76"/>
      <c r="E155" s="46"/>
      <c r="F155" s="57"/>
      <c r="G155" s="57"/>
      <c r="H155" s="46"/>
      <c r="I155" s="46"/>
      <c r="J155" s="46"/>
      <c r="K155" s="4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 ht="24" x14ac:dyDescent="0.2">
      <c r="A156" s="47" t="s">
        <v>21</v>
      </c>
      <c r="B156" s="48" t="s">
        <v>41</v>
      </c>
      <c r="C156" s="122">
        <v>1465.2</v>
      </c>
      <c r="D156" s="123">
        <v>1655.6</v>
      </c>
      <c r="E156" s="57">
        <v>1998.9</v>
      </c>
      <c r="F156" s="57">
        <f>E156*F157*F158/10000</f>
        <v>2123.4816423900002</v>
      </c>
      <c r="G156" s="57">
        <f>E156*G157*G158/10000</f>
        <v>2159.3928803400004</v>
      </c>
      <c r="H156" s="57">
        <f>F156*H157*H158/10000</f>
        <v>2175.1013576348587</v>
      </c>
      <c r="I156" s="57">
        <f>G156*I157*I158/10000</f>
        <v>2223.6024276369099</v>
      </c>
      <c r="J156" s="57">
        <f>H156*J157*J158/10000</f>
        <v>2222.5185672312987</v>
      </c>
      <c r="K156" s="57">
        <f>I156*K157*K158/10000</f>
        <v>2276.446339329701</v>
      </c>
    </row>
    <row r="157" spans="1:22" s="18" customFormat="1" x14ac:dyDescent="0.2">
      <c r="A157" s="50" t="s">
        <v>22</v>
      </c>
      <c r="B157" s="48" t="s">
        <v>42</v>
      </c>
      <c r="C157" s="73">
        <v>116.79</v>
      </c>
      <c r="D157" s="83">
        <f>D156/D158/C156*10000</f>
        <v>104.62482684704906</v>
      </c>
      <c r="E157" s="41">
        <f>E156/E158/D156*10000</f>
        <v>101.71498310703883</v>
      </c>
      <c r="F157" s="57">
        <v>97.73</v>
      </c>
      <c r="G157" s="57">
        <v>98.03</v>
      </c>
      <c r="H157" s="41">
        <v>98.02</v>
      </c>
      <c r="I157" s="41">
        <v>98.07</v>
      </c>
      <c r="J157" s="41">
        <v>98.25</v>
      </c>
      <c r="K157" s="41">
        <v>98.25</v>
      </c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 s="18" customFormat="1" x14ac:dyDescent="0.2">
      <c r="A158" s="50" t="s">
        <v>23</v>
      </c>
      <c r="B158" s="48" t="s">
        <v>42</v>
      </c>
      <c r="C158" s="73">
        <v>104.1</v>
      </c>
      <c r="D158" s="74">
        <v>108</v>
      </c>
      <c r="E158" s="41">
        <v>118.7</v>
      </c>
      <c r="F158" s="57">
        <v>108.7</v>
      </c>
      <c r="G158" s="57">
        <v>110.2</v>
      </c>
      <c r="H158" s="41">
        <v>104.5</v>
      </c>
      <c r="I158" s="41">
        <v>105</v>
      </c>
      <c r="J158" s="41">
        <v>104</v>
      </c>
      <c r="K158" s="41">
        <v>104.2</v>
      </c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 s="18" customFormat="1" ht="24" x14ac:dyDescent="0.2">
      <c r="A159" s="47" t="s">
        <v>24</v>
      </c>
      <c r="B159" s="48" t="s">
        <v>41</v>
      </c>
      <c r="C159" s="73">
        <v>136.9</v>
      </c>
      <c r="D159" s="74">
        <v>110.3</v>
      </c>
      <c r="E159" s="41">
        <f>D159+4.4%/E161</f>
        <v>110.30040036396724</v>
      </c>
      <c r="F159" s="57">
        <f>E159*F160*F161/10000</f>
        <v>114.37217273352321</v>
      </c>
      <c r="G159" s="57">
        <f>E159*G160*G161/10000</f>
        <v>115.15576883778888</v>
      </c>
      <c r="H159" s="41">
        <f>F159*H160*H161/10000</f>
        <v>116.70401546564882</v>
      </c>
      <c r="I159" s="41">
        <f>G159*I160*I161/10000</f>
        <v>117.78939278668598</v>
      </c>
      <c r="J159" s="41">
        <f>H159*J160*J161/10000</f>
        <v>119.59214808838497</v>
      </c>
      <c r="K159" s="41">
        <f>I159*K160*K161/10000</f>
        <v>120.70438578467449</v>
      </c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 x14ac:dyDescent="0.2">
      <c r="A160" s="50" t="s">
        <v>25</v>
      </c>
      <c r="B160" s="48" t="s">
        <v>42</v>
      </c>
      <c r="C160" s="73">
        <v>83.83</v>
      </c>
      <c r="D160" s="83">
        <f>D159/D161/C159*10000</f>
        <v>77.248091033688709</v>
      </c>
      <c r="E160" s="46">
        <f>E159/E161/D159*10000</f>
        <v>90.992141016655907</v>
      </c>
      <c r="F160" s="57">
        <v>97.73</v>
      </c>
      <c r="G160" s="57">
        <v>98.03</v>
      </c>
      <c r="H160" s="46">
        <v>98.02</v>
      </c>
      <c r="I160" s="46">
        <v>98.07</v>
      </c>
      <c r="J160" s="46">
        <v>98.25</v>
      </c>
      <c r="K160" s="46">
        <v>98.25</v>
      </c>
    </row>
    <row r="161" spans="1:11" x14ac:dyDescent="0.2">
      <c r="A161" s="50" t="s">
        <v>59</v>
      </c>
      <c r="B161" s="48" t="s">
        <v>42</v>
      </c>
      <c r="C161" s="45">
        <v>103.2</v>
      </c>
      <c r="D161" s="46">
        <v>104.3</v>
      </c>
      <c r="E161" s="46">
        <v>109.9</v>
      </c>
      <c r="F161" s="57">
        <v>106.1</v>
      </c>
      <c r="G161" s="57">
        <v>106.5</v>
      </c>
      <c r="H161" s="46">
        <v>104.1</v>
      </c>
      <c r="I161" s="46">
        <v>104.3</v>
      </c>
      <c r="J161" s="46">
        <v>104.3</v>
      </c>
      <c r="K161" s="46">
        <v>104.3</v>
      </c>
    </row>
    <row r="162" spans="1:11" x14ac:dyDescent="0.2">
      <c r="A162" s="47"/>
      <c r="B162" s="48"/>
      <c r="C162" s="45"/>
      <c r="D162" s="46"/>
      <c r="E162" s="46"/>
      <c r="F162" s="57"/>
      <c r="G162" s="57"/>
      <c r="H162" s="46"/>
      <c r="I162" s="46"/>
      <c r="J162" s="46"/>
      <c r="K162" s="46"/>
    </row>
    <row r="163" spans="1:11" x14ac:dyDescent="0.2">
      <c r="A163" s="55" t="s">
        <v>37</v>
      </c>
      <c r="B163" s="44"/>
      <c r="C163" s="45"/>
      <c r="D163" s="46"/>
      <c r="E163" s="46"/>
      <c r="F163" s="57"/>
      <c r="G163" s="57"/>
      <c r="H163" s="46"/>
      <c r="I163" s="46"/>
      <c r="J163" s="46"/>
      <c r="K163" s="46"/>
    </row>
    <row r="164" spans="1:11" x14ac:dyDescent="0.2">
      <c r="A164" s="39" t="s">
        <v>44</v>
      </c>
      <c r="B164" s="40" t="s">
        <v>40</v>
      </c>
      <c r="C164" s="45">
        <v>903.3</v>
      </c>
      <c r="D164" s="46">
        <v>899.9</v>
      </c>
      <c r="E164" s="46">
        <v>923.2</v>
      </c>
      <c r="F164" s="57">
        <f>E164*F165*F166/10000</f>
        <v>972.12959999999998</v>
      </c>
      <c r="G164" s="57">
        <f>E164*G165*G166/10000</f>
        <v>1223.6314368000001</v>
      </c>
      <c r="H164" s="46">
        <f>F164*H165*H166/10000</f>
        <v>1023.7030195392</v>
      </c>
      <c r="I164" s="46">
        <f>G164*I165*I166/10000</f>
        <v>1299.276332222976</v>
      </c>
      <c r="J164" s="46">
        <f>H164*J165*J166/10000</f>
        <v>1076.9355765552384</v>
      </c>
      <c r="K164" s="46">
        <f>I164*K165*K166/10000</f>
        <v>1382.3026884046885</v>
      </c>
    </row>
    <row r="165" spans="1:11" x14ac:dyDescent="0.2">
      <c r="A165" s="50" t="s">
        <v>20</v>
      </c>
      <c r="B165" s="48" t="s">
        <v>3</v>
      </c>
      <c r="C165" s="45">
        <v>113.87</v>
      </c>
      <c r="D165" s="46">
        <v>90.3</v>
      </c>
      <c r="E165" s="46">
        <f>E164/E166/D164*10000</f>
        <v>98.359709084539816</v>
      </c>
      <c r="F165" s="57">
        <v>100</v>
      </c>
      <c r="G165" s="57">
        <v>127.2</v>
      </c>
      <c r="H165" s="46">
        <v>100.1</v>
      </c>
      <c r="I165" s="46">
        <v>102</v>
      </c>
      <c r="J165" s="46">
        <v>100</v>
      </c>
      <c r="K165" s="46">
        <v>102.2</v>
      </c>
    </row>
    <row r="166" spans="1:11" x14ac:dyDescent="0.2">
      <c r="A166" s="42" t="s">
        <v>13</v>
      </c>
      <c r="B166" s="48" t="s">
        <v>3</v>
      </c>
      <c r="C166" s="45">
        <v>103.8</v>
      </c>
      <c r="D166" s="46">
        <v>110.3</v>
      </c>
      <c r="E166" s="46">
        <v>104.3</v>
      </c>
      <c r="F166" s="57">
        <v>105.3</v>
      </c>
      <c r="G166" s="57">
        <v>104.2</v>
      </c>
      <c r="H166" s="46">
        <v>105.2</v>
      </c>
      <c r="I166" s="46">
        <v>104.1</v>
      </c>
      <c r="J166" s="46">
        <v>105.2</v>
      </c>
      <c r="K166" s="46">
        <v>104.1</v>
      </c>
    </row>
    <row r="167" spans="1:11" ht="24" x14ac:dyDescent="0.2">
      <c r="A167" s="43" t="s">
        <v>45</v>
      </c>
      <c r="B167" s="48" t="s">
        <v>43</v>
      </c>
      <c r="C167" s="45">
        <v>2598</v>
      </c>
      <c r="D167" s="46">
        <v>2671</v>
      </c>
      <c r="E167" s="46">
        <v>2400</v>
      </c>
      <c r="F167" s="57">
        <v>2500</v>
      </c>
      <c r="G167" s="57">
        <v>7700</v>
      </c>
      <c r="H167" s="46">
        <v>7800</v>
      </c>
      <c r="I167" s="46">
        <v>6800</v>
      </c>
      <c r="J167" s="46">
        <v>6400</v>
      </c>
      <c r="K167" s="46">
        <v>2200</v>
      </c>
    </row>
    <row r="168" spans="1:11" ht="24" x14ac:dyDescent="0.2">
      <c r="A168" s="47" t="s">
        <v>19</v>
      </c>
      <c r="B168" s="56" t="s">
        <v>41</v>
      </c>
      <c r="C168" s="45">
        <v>590.4</v>
      </c>
      <c r="D168" s="46">
        <v>590</v>
      </c>
      <c r="E168" s="46">
        <v>624.29999999999995</v>
      </c>
      <c r="F168" s="57">
        <f>E168*F169*F170/10000</f>
        <v>655.25279399999999</v>
      </c>
      <c r="G168" s="57">
        <f>E168*G169*G170/10000</f>
        <v>666.75239999999985</v>
      </c>
      <c r="H168" s="46">
        <f>F168*H169*H170/10000</f>
        <v>692.60220325800003</v>
      </c>
      <c r="I168" s="46">
        <f>G168*I169*I170/10000</f>
        <v>716.13208274399983</v>
      </c>
      <c r="J168" s="46">
        <f>H168*J169*J170/10000</f>
        <v>726.53971121764209</v>
      </c>
      <c r="K168" s="46">
        <f>I168*K169*K170/10000</f>
        <v>765.51655117002599</v>
      </c>
    </row>
    <row r="169" spans="1:11" x14ac:dyDescent="0.2">
      <c r="A169" s="50" t="s">
        <v>20</v>
      </c>
      <c r="B169" s="48" t="s">
        <v>3</v>
      </c>
      <c r="C169" s="45">
        <f>C168/C170/483.48*10000</f>
        <v>115.63889076919605</v>
      </c>
      <c r="D169" s="46">
        <f>D168/D170/C168*10000</f>
        <v>95.26429868683816</v>
      </c>
      <c r="E169" s="46">
        <v>106</v>
      </c>
      <c r="F169" s="57">
        <v>98</v>
      </c>
      <c r="G169" s="57">
        <v>100</v>
      </c>
      <c r="H169" s="46">
        <v>100</v>
      </c>
      <c r="I169" s="46">
        <v>102</v>
      </c>
      <c r="J169" s="46">
        <v>100</v>
      </c>
      <c r="K169" s="46">
        <v>102</v>
      </c>
    </row>
    <row r="170" spans="1:11" x14ac:dyDescent="0.2">
      <c r="A170" s="42" t="s">
        <v>13</v>
      </c>
      <c r="B170" s="48" t="s">
        <v>3</v>
      </c>
      <c r="C170" s="45">
        <v>105.6</v>
      </c>
      <c r="D170" s="46">
        <v>104.9</v>
      </c>
      <c r="E170" s="46">
        <v>111.4</v>
      </c>
      <c r="F170" s="57">
        <v>107.1</v>
      </c>
      <c r="G170" s="57">
        <v>106.8</v>
      </c>
      <c r="H170" s="46">
        <v>105.7</v>
      </c>
      <c r="I170" s="46">
        <v>105.3</v>
      </c>
      <c r="J170" s="46">
        <v>104.9</v>
      </c>
      <c r="K170" s="46">
        <v>104.8</v>
      </c>
    </row>
    <row r="171" spans="1:11" ht="24" x14ac:dyDescent="0.2">
      <c r="A171" s="55" t="s">
        <v>46</v>
      </c>
      <c r="B171" s="48" t="s">
        <v>31</v>
      </c>
      <c r="C171" s="85">
        <v>2</v>
      </c>
      <c r="D171" s="86">
        <v>7</v>
      </c>
      <c r="E171" s="86">
        <v>4</v>
      </c>
      <c r="F171" s="118"/>
      <c r="G171" s="118">
        <v>9</v>
      </c>
      <c r="H171" s="86"/>
      <c r="I171" s="86">
        <v>7</v>
      </c>
      <c r="J171" s="86"/>
      <c r="K171" s="86">
        <v>2</v>
      </c>
    </row>
    <row r="172" spans="1:11" x14ac:dyDescent="0.2">
      <c r="A172" s="43" t="s">
        <v>201</v>
      </c>
      <c r="B172" s="48"/>
      <c r="C172" s="45"/>
      <c r="D172" s="46"/>
      <c r="E172" s="46"/>
      <c r="F172" s="57"/>
      <c r="G172" s="57"/>
      <c r="H172" s="46"/>
      <c r="I172" s="46"/>
      <c r="J172" s="46"/>
      <c r="K172" s="87">
        <v>1</v>
      </c>
    </row>
    <row r="173" spans="1:11" x14ac:dyDescent="0.2">
      <c r="A173" s="43" t="s">
        <v>202</v>
      </c>
      <c r="B173" s="48"/>
      <c r="C173" s="45"/>
      <c r="D173" s="87"/>
      <c r="E173" s="87">
        <v>1</v>
      </c>
      <c r="F173" s="119"/>
      <c r="G173" s="119"/>
      <c r="H173" s="87"/>
      <c r="I173" s="87"/>
      <c r="J173" s="87"/>
      <c r="K173" s="87"/>
    </row>
    <row r="174" spans="1:11" ht="36" x14ac:dyDescent="0.2">
      <c r="A174" s="43" t="s">
        <v>203</v>
      </c>
      <c r="B174" s="48"/>
      <c r="C174" s="45"/>
      <c r="D174" s="87">
        <v>1</v>
      </c>
      <c r="E174" s="87"/>
      <c r="F174" s="119"/>
      <c r="G174" s="119"/>
      <c r="H174" s="87"/>
      <c r="I174" s="87"/>
      <c r="J174" s="87"/>
      <c r="K174" s="87"/>
    </row>
    <row r="175" spans="1:11" ht="36" x14ac:dyDescent="0.2">
      <c r="A175" s="43" t="s">
        <v>204</v>
      </c>
      <c r="B175" s="48"/>
      <c r="C175" s="45"/>
      <c r="D175" s="87"/>
      <c r="E175" s="87"/>
      <c r="F175" s="119"/>
      <c r="G175" s="119">
        <v>1</v>
      </c>
      <c r="H175" s="87"/>
      <c r="I175" s="87"/>
      <c r="J175" s="87"/>
      <c r="K175" s="87"/>
    </row>
    <row r="176" spans="1:11" ht="24" x14ac:dyDescent="0.2">
      <c r="A176" s="43" t="s">
        <v>205</v>
      </c>
      <c r="B176" s="48"/>
      <c r="C176" s="45"/>
      <c r="D176" s="87"/>
      <c r="E176" s="87"/>
      <c r="F176" s="119"/>
      <c r="G176" s="119">
        <v>1</v>
      </c>
      <c r="H176" s="87"/>
      <c r="I176" s="87"/>
      <c r="J176" s="87"/>
      <c r="K176" s="87"/>
    </row>
    <row r="177" spans="1:11" ht="24" x14ac:dyDescent="0.2">
      <c r="A177" s="43" t="s">
        <v>206</v>
      </c>
      <c r="B177" s="48"/>
      <c r="C177" s="45"/>
      <c r="D177" s="87"/>
      <c r="E177" s="87"/>
      <c r="F177" s="119"/>
      <c r="G177" s="119">
        <v>1</v>
      </c>
      <c r="H177" s="87"/>
      <c r="I177" s="87"/>
      <c r="J177" s="87"/>
      <c r="K177" s="87"/>
    </row>
    <row r="178" spans="1:11" ht="60" x14ac:dyDescent="0.2">
      <c r="A178" s="43" t="s">
        <v>225</v>
      </c>
      <c r="B178" s="48"/>
      <c r="C178" s="45"/>
      <c r="D178" s="87"/>
      <c r="E178" s="87">
        <v>1</v>
      </c>
      <c r="F178" s="119"/>
      <c r="G178" s="119"/>
      <c r="H178" s="87"/>
      <c r="I178" s="87"/>
      <c r="J178" s="87"/>
      <c r="K178" s="87"/>
    </row>
    <row r="179" spans="1:11" x14ac:dyDescent="0.2">
      <c r="A179" s="43" t="s">
        <v>207</v>
      </c>
      <c r="B179" s="48"/>
      <c r="C179" s="45"/>
      <c r="D179" s="87"/>
      <c r="E179" s="87"/>
      <c r="F179" s="119"/>
      <c r="G179" s="119"/>
      <c r="H179" s="87"/>
      <c r="I179" s="87">
        <v>1</v>
      </c>
      <c r="J179" s="87"/>
      <c r="K179" s="87"/>
    </row>
    <row r="180" spans="1:11" ht="24" x14ac:dyDescent="0.2">
      <c r="A180" s="43" t="s">
        <v>208</v>
      </c>
      <c r="B180" s="48"/>
      <c r="C180" s="45"/>
      <c r="D180" s="87"/>
      <c r="E180" s="87"/>
      <c r="F180" s="119"/>
      <c r="G180" s="119"/>
      <c r="H180" s="87"/>
      <c r="I180" s="87">
        <v>1</v>
      </c>
      <c r="J180" s="87"/>
      <c r="K180" s="87"/>
    </row>
    <row r="181" spans="1:11" ht="24" x14ac:dyDescent="0.2">
      <c r="A181" s="43" t="s">
        <v>209</v>
      </c>
      <c r="B181" s="48"/>
      <c r="C181" s="45"/>
      <c r="D181" s="87"/>
      <c r="E181" s="87"/>
      <c r="F181" s="119"/>
      <c r="G181" s="119"/>
      <c r="H181" s="87"/>
      <c r="I181" s="87">
        <v>1</v>
      </c>
      <c r="J181" s="87"/>
      <c r="K181" s="87"/>
    </row>
    <row r="182" spans="1:11" ht="36" x14ac:dyDescent="0.2">
      <c r="A182" s="43" t="s">
        <v>210</v>
      </c>
      <c r="B182" s="48"/>
      <c r="C182" s="45"/>
      <c r="D182" s="87"/>
      <c r="E182" s="87"/>
      <c r="F182" s="119"/>
      <c r="G182" s="119"/>
      <c r="H182" s="87"/>
      <c r="I182" s="87">
        <v>1</v>
      </c>
      <c r="J182" s="87"/>
      <c r="K182" s="87"/>
    </row>
    <row r="183" spans="1:11" ht="24" x14ac:dyDescent="0.2">
      <c r="A183" s="43" t="s">
        <v>211</v>
      </c>
      <c r="B183" s="48"/>
      <c r="C183" s="45"/>
      <c r="D183" s="87"/>
      <c r="E183" s="87">
        <v>1</v>
      </c>
      <c r="F183" s="119"/>
      <c r="G183" s="119"/>
      <c r="H183" s="87"/>
      <c r="I183" s="87"/>
      <c r="J183" s="87"/>
      <c r="K183" s="87"/>
    </row>
    <row r="184" spans="1:11" x14ac:dyDescent="0.2">
      <c r="A184" s="43" t="s">
        <v>212</v>
      </c>
      <c r="B184" s="48"/>
      <c r="C184" s="45"/>
      <c r="D184" s="87"/>
      <c r="E184" s="87"/>
      <c r="F184" s="119"/>
      <c r="G184" s="119"/>
      <c r="H184" s="87"/>
      <c r="I184" s="87">
        <v>1</v>
      </c>
      <c r="J184" s="87"/>
      <c r="K184" s="87"/>
    </row>
    <row r="185" spans="1:11" x14ac:dyDescent="0.2">
      <c r="A185" s="43" t="s">
        <v>213</v>
      </c>
      <c r="B185" s="48"/>
      <c r="C185" s="45"/>
      <c r="D185" s="87"/>
      <c r="E185" s="87"/>
      <c r="F185" s="119"/>
      <c r="G185" s="119"/>
      <c r="H185" s="87"/>
      <c r="I185" s="87"/>
      <c r="J185" s="87"/>
      <c r="K185" s="87">
        <v>1</v>
      </c>
    </row>
    <row r="186" spans="1:11" x14ac:dyDescent="0.2">
      <c r="A186" s="43" t="s">
        <v>214</v>
      </c>
      <c r="B186" s="48"/>
      <c r="C186" s="45"/>
      <c r="D186" s="87">
        <v>1</v>
      </c>
      <c r="E186" s="87"/>
      <c r="F186" s="119"/>
      <c r="G186" s="119"/>
      <c r="H186" s="87"/>
      <c r="I186" s="87"/>
      <c r="J186" s="87"/>
      <c r="K186" s="46"/>
    </row>
    <row r="187" spans="1:11" ht="24" x14ac:dyDescent="0.2">
      <c r="A187" s="43" t="s">
        <v>222</v>
      </c>
      <c r="B187" s="48"/>
      <c r="C187" s="45"/>
      <c r="D187" s="87"/>
      <c r="E187" s="87"/>
      <c r="F187" s="119"/>
      <c r="G187" s="119">
        <v>1</v>
      </c>
      <c r="H187" s="87"/>
      <c r="I187" s="87">
        <v>1</v>
      </c>
      <c r="J187" s="87"/>
      <c r="K187" s="46"/>
    </row>
    <row r="188" spans="1:11" x14ac:dyDescent="0.2">
      <c r="A188" s="43" t="s">
        <v>215</v>
      </c>
      <c r="B188" s="48"/>
      <c r="C188" s="45"/>
      <c r="D188" s="87"/>
      <c r="E188" s="87"/>
      <c r="F188" s="119"/>
      <c r="G188" s="119"/>
      <c r="H188" s="87"/>
      <c r="I188" s="87">
        <v>1</v>
      </c>
      <c r="J188" s="87"/>
      <c r="K188" s="46"/>
    </row>
    <row r="189" spans="1:11" ht="36" x14ac:dyDescent="0.2">
      <c r="A189" s="43" t="s">
        <v>216</v>
      </c>
      <c r="B189" s="48"/>
      <c r="C189" s="45"/>
      <c r="D189" s="87"/>
      <c r="E189" s="87"/>
      <c r="F189" s="119"/>
      <c r="G189" s="119">
        <v>5</v>
      </c>
      <c r="H189" s="87"/>
      <c r="I189" s="87"/>
      <c r="J189" s="87"/>
      <c r="K189" s="46"/>
    </row>
    <row r="190" spans="1:11" x14ac:dyDescent="0.2">
      <c r="A190" s="43" t="s">
        <v>217</v>
      </c>
      <c r="B190" s="48"/>
      <c r="C190" s="88">
        <v>1</v>
      </c>
      <c r="D190" s="87"/>
      <c r="E190" s="87"/>
      <c r="F190" s="119"/>
      <c r="G190" s="119"/>
      <c r="H190" s="87"/>
      <c r="I190" s="87"/>
      <c r="J190" s="87"/>
      <c r="K190" s="46"/>
    </row>
    <row r="191" spans="1:11" ht="24" x14ac:dyDescent="0.2">
      <c r="A191" s="43" t="s">
        <v>218</v>
      </c>
      <c r="B191" s="48"/>
      <c r="C191" s="88">
        <v>1</v>
      </c>
      <c r="D191" s="87"/>
      <c r="E191" s="87"/>
      <c r="F191" s="119"/>
      <c r="G191" s="119"/>
      <c r="H191" s="87"/>
      <c r="I191" s="87"/>
      <c r="J191" s="87"/>
      <c r="K191" s="46"/>
    </row>
    <row r="192" spans="1:11" x14ac:dyDescent="0.2">
      <c r="A192" s="43" t="s">
        <v>219</v>
      </c>
      <c r="B192" s="48"/>
      <c r="C192" s="88"/>
      <c r="D192" s="87">
        <v>1</v>
      </c>
      <c r="E192" s="87"/>
      <c r="F192" s="119"/>
      <c r="G192" s="119"/>
      <c r="H192" s="87"/>
      <c r="I192" s="87"/>
      <c r="J192" s="87"/>
      <c r="K192" s="46"/>
    </row>
    <row r="193" spans="1:22" x14ac:dyDescent="0.2">
      <c r="A193" s="43" t="s">
        <v>220</v>
      </c>
      <c r="B193" s="48"/>
      <c r="C193" s="88"/>
      <c r="D193" s="87">
        <v>1</v>
      </c>
      <c r="E193" s="87"/>
      <c r="F193" s="119"/>
      <c r="G193" s="119"/>
      <c r="H193" s="87"/>
      <c r="I193" s="87"/>
      <c r="J193" s="87"/>
      <c r="K193" s="46"/>
    </row>
    <row r="194" spans="1:22" x14ac:dyDescent="0.2">
      <c r="A194" s="43" t="s">
        <v>221</v>
      </c>
      <c r="B194" s="48"/>
      <c r="C194" s="88"/>
      <c r="D194" s="87">
        <v>1</v>
      </c>
      <c r="E194" s="87">
        <v>1</v>
      </c>
      <c r="F194" s="119"/>
      <c r="G194" s="119"/>
      <c r="H194" s="87"/>
      <c r="I194" s="87"/>
      <c r="J194" s="87"/>
      <c r="K194" s="46"/>
    </row>
    <row r="195" spans="1:22" x14ac:dyDescent="0.2">
      <c r="A195" s="43" t="s">
        <v>223</v>
      </c>
      <c r="B195" s="48"/>
      <c r="C195" s="88"/>
      <c r="D195" s="87">
        <v>1</v>
      </c>
      <c r="E195" s="87"/>
      <c r="F195" s="119"/>
      <c r="G195" s="119"/>
      <c r="H195" s="87"/>
      <c r="I195" s="87"/>
      <c r="J195" s="87"/>
      <c r="K195" s="46"/>
    </row>
    <row r="196" spans="1:22" x14ac:dyDescent="0.2">
      <c r="A196" s="43" t="s">
        <v>224</v>
      </c>
      <c r="B196" s="48"/>
      <c r="C196" s="88"/>
      <c r="D196" s="87">
        <v>1</v>
      </c>
      <c r="E196" s="87"/>
      <c r="F196" s="119"/>
      <c r="G196" s="119"/>
      <c r="H196" s="87"/>
      <c r="I196" s="87"/>
      <c r="J196" s="87"/>
      <c r="K196" s="46"/>
    </row>
    <row r="197" spans="1:22" hidden="1" x14ac:dyDescent="0.2">
      <c r="A197" s="43"/>
      <c r="B197" s="48"/>
      <c r="C197" s="45"/>
      <c r="D197" s="87"/>
      <c r="E197" s="87"/>
      <c r="F197" s="119"/>
      <c r="G197" s="119"/>
      <c r="H197" s="87"/>
      <c r="I197" s="87"/>
      <c r="J197" s="87"/>
      <c r="K197" s="46"/>
    </row>
    <row r="198" spans="1:22" hidden="1" x14ac:dyDescent="0.2">
      <c r="A198" s="43"/>
      <c r="B198" s="48"/>
      <c r="C198" s="45"/>
      <c r="D198" s="87"/>
      <c r="E198" s="87"/>
      <c r="F198" s="119"/>
      <c r="G198" s="119"/>
      <c r="H198" s="87"/>
      <c r="I198" s="87"/>
      <c r="J198" s="87"/>
      <c r="K198" s="46"/>
    </row>
    <row r="199" spans="1:22" hidden="1" x14ac:dyDescent="0.2">
      <c r="A199" s="43"/>
      <c r="B199" s="48"/>
      <c r="C199" s="45"/>
      <c r="D199" s="87"/>
      <c r="E199" s="87"/>
      <c r="F199" s="119"/>
      <c r="G199" s="119"/>
      <c r="H199" s="87"/>
      <c r="I199" s="87"/>
      <c r="J199" s="87"/>
      <c r="K199" s="46"/>
    </row>
    <row r="200" spans="1:22" hidden="1" x14ac:dyDescent="0.2">
      <c r="A200" s="43"/>
      <c r="B200" s="48"/>
      <c r="C200" s="45"/>
      <c r="D200" s="87"/>
      <c r="E200" s="87"/>
      <c r="F200" s="119"/>
      <c r="G200" s="119"/>
      <c r="H200" s="87"/>
      <c r="I200" s="87"/>
      <c r="J200" s="87"/>
      <c r="K200" s="46"/>
    </row>
    <row r="201" spans="1:22" s="18" customFormat="1" hidden="1" x14ac:dyDescent="0.2">
      <c r="A201" s="43"/>
      <c r="B201" s="48"/>
      <c r="C201" s="45"/>
      <c r="D201" s="41"/>
      <c r="E201" s="41"/>
      <c r="F201" s="57"/>
      <c r="G201" s="57"/>
      <c r="H201" s="41"/>
      <c r="I201" s="41"/>
      <c r="J201" s="41"/>
      <c r="K201" s="41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:22" s="18" customFormat="1" hidden="1" x14ac:dyDescent="0.2">
      <c r="A202" s="55" t="s">
        <v>54</v>
      </c>
      <c r="B202" s="48" t="s">
        <v>32</v>
      </c>
      <c r="C202" s="45"/>
      <c r="D202" s="41"/>
      <c r="E202" s="41"/>
      <c r="F202" s="57"/>
      <c r="G202" s="57"/>
      <c r="H202" s="41"/>
      <c r="I202" s="41"/>
      <c r="J202" s="41"/>
      <c r="K202" s="41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:22" s="18" customFormat="1" hidden="1" x14ac:dyDescent="0.2">
      <c r="A203" s="43" t="s">
        <v>200</v>
      </c>
      <c r="B203" s="48"/>
      <c r="C203" s="45"/>
      <c r="D203" s="41"/>
      <c r="E203" s="41"/>
      <c r="F203" s="57"/>
      <c r="G203" s="57"/>
      <c r="H203" s="41"/>
      <c r="I203" s="41"/>
      <c r="J203" s="41"/>
      <c r="K203" s="41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:22" s="18" customFormat="1" hidden="1" x14ac:dyDescent="0.2">
      <c r="A204" s="43"/>
      <c r="B204" s="48"/>
      <c r="C204" s="45"/>
      <c r="D204" s="41"/>
      <c r="E204" s="41"/>
      <c r="F204" s="57"/>
      <c r="G204" s="57"/>
      <c r="H204" s="41"/>
      <c r="I204" s="41"/>
      <c r="J204" s="41"/>
      <c r="K204" s="41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s="18" customFormat="1" hidden="1" x14ac:dyDescent="0.2">
      <c r="A205" s="43"/>
      <c r="B205" s="48"/>
      <c r="C205" s="45"/>
      <c r="D205" s="41"/>
      <c r="E205" s="41"/>
      <c r="F205" s="57"/>
      <c r="G205" s="57"/>
      <c r="H205" s="41"/>
      <c r="I205" s="41"/>
      <c r="J205" s="41"/>
      <c r="K205" s="41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s="18" customFormat="1" ht="24" x14ac:dyDescent="0.2">
      <c r="A206" s="43" t="s">
        <v>80</v>
      </c>
      <c r="B206" s="48" t="s">
        <v>32</v>
      </c>
      <c r="C206" s="102">
        <v>18.809999999999999</v>
      </c>
      <c r="D206" s="57">
        <f>C206*D207/100</f>
        <v>19.109078999999998</v>
      </c>
      <c r="E206" s="57">
        <f>D206*E207/100</f>
        <v>19.491260579999999</v>
      </c>
      <c r="F206" s="57">
        <f>E206*F207/100</f>
        <v>19.795324245048</v>
      </c>
      <c r="G206" s="57">
        <f>E206*G207/100</f>
        <v>19.941508699398</v>
      </c>
      <c r="H206" s="57">
        <f>F206*H207/100</f>
        <v>19.795324245048</v>
      </c>
      <c r="I206" s="57">
        <f>G206*I207/100</f>
        <v>20.44004641688295</v>
      </c>
      <c r="J206" s="57">
        <f>H206*J207/100</f>
        <v>20.013072811743527</v>
      </c>
      <c r="K206" s="57">
        <f>I206*K207/100</f>
        <v>20.971487623721906</v>
      </c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:22" s="18" customFormat="1" x14ac:dyDescent="0.2">
      <c r="A207" s="43"/>
      <c r="B207" s="44" t="s">
        <v>36</v>
      </c>
      <c r="C207" s="102">
        <v>101.61</v>
      </c>
      <c r="D207" s="57">
        <v>101.59</v>
      </c>
      <c r="E207" s="57">
        <v>102</v>
      </c>
      <c r="F207" s="57">
        <v>101.56</v>
      </c>
      <c r="G207" s="57">
        <v>102.31</v>
      </c>
      <c r="H207" s="57">
        <v>100</v>
      </c>
      <c r="I207" s="57">
        <v>102.5</v>
      </c>
      <c r="J207" s="57">
        <v>101.1</v>
      </c>
      <c r="K207" s="57">
        <v>102.6</v>
      </c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:22" hidden="1" x14ac:dyDescent="0.2">
      <c r="A208" s="42" t="s">
        <v>79</v>
      </c>
      <c r="B208" s="48" t="s">
        <v>32</v>
      </c>
      <c r="C208" s="89"/>
      <c r="D208" s="72"/>
      <c r="E208" s="72"/>
      <c r="F208" s="57"/>
      <c r="G208" s="57"/>
      <c r="H208" s="72"/>
      <c r="I208" s="72"/>
      <c r="J208" s="72"/>
      <c r="K208" s="72"/>
    </row>
    <row r="209" spans="1:22" hidden="1" x14ac:dyDescent="0.2">
      <c r="A209" s="43"/>
      <c r="B209" s="44" t="s">
        <v>36</v>
      </c>
      <c r="C209" s="89"/>
      <c r="D209" s="72"/>
      <c r="E209" s="72"/>
      <c r="F209" s="57"/>
      <c r="G209" s="57"/>
      <c r="H209" s="72"/>
      <c r="I209" s="72"/>
      <c r="J209" s="72"/>
      <c r="K209" s="72"/>
    </row>
    <row r="210" spans="1:22" x14ac:dyDescent="0.2">
      <c r="A210" s="55" t="s">
        <v>27</v>
      </c>
      <c r="B210" s="44"/>
      <c r="C210" s="81"/>
      <c r="D210" s="46"/>
      <c r="E210" s="46"/>
      <c r="F210" s="57"/>
      <c r="G210" s="57"/>
      <c r="H210" s="46"/>
      <c r="I210" s="46"/>
      <c r="J210" s="57"/>
      <c r="K210" s="57"/>
    </row>
    <row r="211" spans="1:22" ht="36" x14ac:dyDescent="0.2">
      <c r="A211" s="43" t="s">
        <v>82</v>
      </c>
      <c r="B211" s="44" t="s">
        <v>2</v>
      </c>
      <c r="C211" s="81">
        <v>-3.2</v>
      </c>
      <c r="D211" s="46">
        <v>-9.1999999999999993</v>
      </c>
      <c r="E211" s="46">
        <v>-7.3</v>
      </c>
      <c r="F211" s="57">
        <v>-5.7</v>
      </c>
      <c r="G211" s="57">
        <v>-5.5</v>
      </c>
      <c r="H211" s="46">
        <v>-4</v>
      </c>
      <c r="I211" s="46">
        <v>-3.2</v>
      </c>
      <c r="J211" s="57">
        <v>-3.1</v>
      </c>
      <c r="K211" s="57">
        <v>-2.8</v>
      </c>
    </row>
    <row r="212" spans="1:22" s="3" customFormat="1" ht="24" x14ac:dyDescent="0.2">
      <c r="A212" s="43" t="s">
        <v>53</v>
      </c>
      <c r="B212" s="44" t="s">
        <v>2</v>
      </c>
      <c r="C212" s="81">
        <v>3.6</v>
      </c>
      <c r="D212" s="46">
        <v>2.2999999999999998</v>
      </c>
      <c r="E212" s="46">
        <v>3.5</v>
      </c>
      <c r="F212" s="57">
        <v>3.8</v>
      </c>
      <c r="G212" s="57">
        <v>4</v>
      </c>
      <c r="H212" s="46">
        <v>4</v>
      </c>
      <c r="I212" s="46">
        <v>4.4000000000000004</v>
      </c>
      <c r="J212" s="57">
        <v>4.2</v>
      </c>
      <c r="K212" s="57">
        <v>5.6</v>
      </c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22" x14ac:dyDescent="0.2">
      <c r="A213" s="43" t="s">
        <v>62</v>
      </c>
      <c r="B213" s="44" t="s">
        <v>3</v>
      </c>
      <c r="C213" s="82">
        <v>66.7</v>
      </c>
      <c r="D213" s="84">
        <v>1.8</v>
      </c>
      <c r="E213" s="84">
        <v>12.9</v>
      </c>
      <c r="F213" s="58">
        <v>16</v>
      </c>
      <c r="G213" s="58">
        <v>23</v>
      </c>
      <c r="H213" s="84">
        <v>27</v>
      </c>
      <c r="I213" s="84">
        <v>38</v>
      </c>
      <c r="J213" s="58">
        <v>33</v>
      </c>
      <c r="K213" s="58">
        <v>46</v>
      </c>
    </row>
    <row r="214" spans="1:22" x14ac:dyDescent="0.2">
      <c r="A214" s="91" t="s">
        <v>26</v>
      </c>
      <c r="B214" s="62"/>
      <c r="C214" s="92"/>
      <c r="D214" s="93"/>
      <c r="E214" s="93"/>
      <c r="F214" s="93"/>
      <c r="G214" s="93"/>
      <c r="H214" s="93"/>
      <c r="I214" s="93"/>
      <c r="J214" s="93"/>
      <c r="K214" s="93"/>
    </row>
    <row r="215" spans="1:22" ht="24" x14ac:dyDescent="0.2">
      <c r="A215" s="64" t="s">
        <v>181</v>
      </c>
      <c r="B215" s="62" t="s">
        <v>6</v>
      </c>
      <c r="C215" s="94">
        <v>6045</v>
      </c>
      <c r="D215" s="95">
        <v>5680</v>
      </c>
      <c r="E215" s="95">
        <v>5600</v>
      </c>
      <c r="F215" s="95">
        <v>5430</v>
      </c>
      <c r="G215" s="95">
        <v>5450</v>
      </c>
      <c r="H215" s="95">
        <v>5400</v>
      </c>
      <c r="I215" s="95">
        <v>5430</v>
      </c>
      <c r="J215" s="95">
        <v>5300</v>
      </c>
      <c r="K215" s="95">
        <v>5320</v>
      </c>
    </row>
    <row r="216" spans="1:22" x14ac:dyDescent="0.2">
      <c r="A216" s="96"/>
      <c r="B216" s="62" t="s">
        <v>36</v>
      </c>
      <c r="C216" s="94">
        <v>96.81</v>
      </c>
      <c r="D216" s="97">
        <f>D215/C215*100</f>
        <v>93.961952026468154</v>
      </c>
      <c r="E216" s="97">
        <f>E215/D215*100</f>
        <v>98.591549295774655</v>
      </c>
      <c r="F216" s="97">
        <f>F215/E215*100</f>
        <v>96.964285714285708</v>
      </c>
      <c r="G216" s="97">
        <f>G215/E215*100</f>
        <v>97.321428571428569</v>
      </c>
      <c r="H216" s="97">
        <f>H215/F215*100</f>
        <v>99.447513812154696</v>
      </c>
      <c r="I216" s="97">
        <f>I215/G215*100</f>
        <v>99.633027522935777</v>
      </c>
      <c r="J216" s="97">
        <f>J215/H215*100</f>
        <v>98.148148148148152</v>
      </c>
      <c r="K216" s="97">
        <f>K215/I215*100</f>
        <v>97.974217311233886</v>
      </c>
    </row>
    <row r="217" spans="1:22" hidden="1" x14ac:dyDescent="0.2">
      <c r="A217" s="96" t="s">
        <v>94</v>
      </c>
      <c r="B217" s="62" t="s">
        <v>6</v>
      </c>
      <c r="C217" s="94"/>
      <c r="D217" s="95"/>
      <c r="E217" s="95"/>
      <c r="F217" s="95"/>
      <c r="G217" s="95"/>
      <c r="H217" s="95"/>
      <c r="I217" s="95"/>
      <c r="J217" s="95"/>
      <c r="K217" s="95"/>
    </row>
    <row r="218" spans="1:22" hidden="1" x14ac:dyDescent="0.2">
      <c r="A218" s="96" t="s">
        <v>96</v>
      </c>
      <c r="B218" s="62"/>
      <c r="C218" s="94"/>
      <c r="D218" s="95"/>
      <c r="E218" s="95"/>
      <c r="F218" s="95"/>
      <c r="G218" s="95"/>
      <c r="H218" s="95"/>
      <c r="I218" s="95"/>
      <c r="J218" s="95"/>
      <c r="K218" s="95"/>
    </row>
    <row r="219" spans="1:22" hidden="1" x14ac:dyDescent="0.2">
      <c r="A219" s="98" t="s">
        <v>95</v>
      </c>
      <c r="B219" s="62" t="s">
        <v>6</v>
      </c>
      <c r="C219" s="94"/>
      <c r="D219" s="95"/>
      <c r="E219" s="95"/>
      <c r="F219" s="95"/>
      <c r="G219" s="95"/>
      <c r="H219" s="95"/>
      <c r="I219" s="95"/>
      <c r="J219" s="95"/>
      <c r="K219" s="95"/>
    </row>
    <row r="220" spans="1:22" hidden="1" x14ac:dyDescent="0.2">
      <c r="A220" s="98" t="s">
        <v>165</v>
      </c>
      <c r="B220" s="62" t="s">
        <v>6</v>
      </c>
      <c r="C220" s="94"/>
      <c r="D220" s="95"/>
      <c r="E220" s="95"/>
      <c r="F220" s="95"/>
      <c r="G220" s="95"/>
      <c r="H220" s="95"/>
      <c r="I220" s="95"/>
      <c r="J220" s="95"/>
      <c r="K220" s="95"/>
    </row>
    <row r="221" spans="1:22" ht="24" hidden="1" x14ac:dyDescent="0.2">
      <c r="A221" s="98" t="s">
        <v>166</v>
      </c>
      <c r="B221" s="62" t="s">
        <v>6</v>
      </c>
      <c r="C221" s="94"/>
      <c r="D221" s="95"/>
      <c r="E221" s="95"/>
      <c r="F221" s="95"/>
      <c r="G221" s="95"/>
      <c r="H221" s="95"/>
      <c r="I221" s="95"/>
      <c r="J221" s="95"/>
      <c r="K221" s="95"/>
    </row>
    <row r="222" spans="1:22" hidden="1" x14ac:dyDescent="0.2">
      <c r="A222" s="96"/>
      <c r="B222" s="62"/>
      <c r="C222" s="94"/>
      <c r="D222" s="95"/>
      <c r="E222" s="95"/>
      <c r="F222" s="95"/>
      <c r="G222" s="95"/>
      <c r="H222" s="95"/>
      <c r="I222" s="95"/>
      <c r="J222" s="95"/>
      <c r="K222" s="95"/>
    </row>
    <row r="223" spans="1:22" x14ac:dyDescent="0.2">
      <c r="A223" s="124" t="s">
        <v>81</v>
      </c>
      <c r="B223" s="62" t="s">
        <v>7</v>
      </c>
      <c r="C223" s="94">
        <v>49784.95</v>
      </c>
      <c r="D223" s="97">
        <f t="shared" ref="D223:K223" si="2">D229/D215/12*1000000</f>
        <v>53943.221830985909</v>
      </c>
      <c r="E223" s="97">
        <f t="shared" si="2"/>
        <v>60171.577380952382</v>
      </c>
      <c r="F223" s="97">
        <f t="shared" si="2"/>
        <v>62691.835481890739</v>
      </c>
      <c r="G223" s="97">
        <f t="shared" si="2"/>
        <v>66207.951070336392</v>
      </c>
      <c r="H223" s="97">
        <f t="shared" si="2"/>
        <v>65598.302469135815</v>
      </c>
      <c r="I223" s="97">
        <f t="shared" si="2"/>
        <v>71286.065070595461</v>
      </c>
      <c r="J223" s="97">
        <f t="shared" si="2"/>
        <v>68867.924528301883</v>
      </c>
      <c r="K223" s="97">
        <f t="shared" si="2"/>
        <v>75924.185463659145</v>
      </c>
    </row>
    <row r="224" spans="1:22" x14ac:dyDescent="0.2">
      <c r="A224" s="124"/>
      <c r="B224" s="62" t="s">
        <v>36</v>
      </c>
      <c r="C224" s="125">
        <v>107.3</v>
      </c>
      <c r="D224" s="97">
        <f>D223/C223*100</f>
        <v>108.35246762522792</v>
      </c>
      <c r="E224" s="97">
        <f>E223/D223*100</f>
        <v>111.54613191158856</v>
      </c>
      <c r="F224" s="97">
        <f>F223/E223*100</f>
        <v>104.18845277228208</v>
      </c>
      <c r="G224" s="97">
        <f>G223/E223*100</f>
        <v>110.03193526266915</v>
      </c>
      <c r="H224" s="97">
        <f>H223/F223*100</f>
        <v>104.63611723106216</v>
      </c>
      <c r="I224" s="97">
        <f>I223/G223*100</f>
        <v>107.66994585720423</v>
      </c>
      <c r="J224" s="97">
        <f>J223/H223*100</f>
        <v>104.98430894717808</v>
      </c>
      <c r="K224" s="97">
        <f>K223/I223*100</f>
        <v>106.5063492962762</v>
      </c>
    </row>
    <row r="225" spans="1:11" hidden="1" x14ac:dyDescent="0.2">
      <c r="A225" s="96" t="s">
        <v>97</v>
      </c>
      <c r="B225" s="62"/>
      <c r="C225" s="94"/>
      <c r="D225" s="95"/>
      <c r="E225" s="95"/>
      <c r="F225" s="95"/>
      <c r="G225" s="95"/>
      <c r="H225" s="95"/>
      <c r="I225" s="95"/>
      <c r="J225" s="95"/>
      <c r="K225" s="95"/>
    </row>
    <row r="226" spans="1:11" hidden="1" x14ac:dyDescent="0.2">
      <c r="A226" s="98" t="s">
        <v>95</v>
      </c>
      <c r="B226" s="62" t="s">
        <v>7</v>
      </c>
      <c r="C226" s="94"/>
      <c r="D226" s="95"/>
      <c r="E226" s="95"/>
      <c r="F226" s="95"/>
      <c r="G226" s="95"/>
      <c r="H226" s="95"/>
      <c r="I226" s="95"/>
      <c r="J226" s="95"/>
      <c r="K226" s="95"/>
    </row>
    <row r="227" spans="1:11" hidden="1" x14ac:dyDescent="0.2">
      <c r="A227" s="98" t="s">
        <v>165</v>
      </c>
      <c r="B227" s="62" t="s">
        <v>7</v>
      </c>
      <c r="C227" s="94"/>
      <c r="D227" s="95"/>
      <c r="E227" s="95"/>
      <c r="F227" s="95"/>
      <c r="G227" s="95"/>
      <c r="H227" s="95"/>
      <c r="I227" s="95"/>
      <c r="J227" s="95"/>
      <c r="K227" s="95"/>
    </row>
    <row r="228" spans="1:11" ht="24" hidden="1" x14ac:dyDescent="0.2">
      <c r="A228" s="98" t="s">
        <v>166</v>
      </c>
      <c r="B228" s="62" t="s">
        <v>7</v>
      </c>
      <c r="C228" s="94"/>
      <c r="D228" s="95"/>
      <c r="E228" s="95"/>
      <c r="F228" s="95"/>
      <c r="G228" s="95"/>
      <c r="H228" s="95"/>
      <c r="I228" s="95"/>
      <c r="J228" s="95"/>
      <c r="K228" s="95"/>
    </row>
    <row r="229" spans="1:11" ht="24" x14ac:dyDescent="0.2">
      <c r="A229" s="64" t="s">
        <v>180</v>
      </c>
      <c r="B229" s="62" t="s">
        <v>2</v>
      </c>
      <c r="C229" s="94">
        <v>3611.4</v>
      </c>
      <c r="D229" s="95">
        <v>3676.77</v>
      </c>
      <c r="E229" s="97">
        <v>4043.53</v>
      </c>
      <c r="F229" s="97">
        <v>4085</v>
      </c>
      <c r="G229" s="97">
        <v>4330</v>
      </c>
      <c r="H229" s="97">
        <v>4250.7700000000004</v>
      </c>
      <c r="I229" s="97">
        <v>4645</v>
      </c>
      <c r="J229" s="97">
        <v>4380</v>
      </c>
      <c r="K229" s="97">
        <v>4847</v>
      </c>
    </row>
    <row r="230" spans="1:11" x14ac:dyDescent="0.2">
      <c r="A230" s="96"/>
      <c r="B230" s="62" t="s">
        <v>36</v>
      </c>
      <c r="C230" s="94">
        <v>102.92</v>
      </c>
      <c r="D230" s="97">
        <f>D229/C229*100</f>
        <v>101.81010134573849</v>
      </c>
      <c r="E230" s="97">
        <f>E229/D229*100</f>
        <v>109.97505963114365</v>
      </c>
      <c r="F230" s="97">
        <f>F229/E229*100</f>
        <v>101.02558902740921</v>
      </c>
      <c r="G230" s="97">
        <f>G229/E229*100</f>
        <v>107.08465128241906</v>
      </c>
      <c r="H230" s="97">
        <f>H229/F229*100</f>
        <v>104.05801713586294</v>
      </c>
      <c r="I230" s="97">
        <f>I229/G229*100</f>
        <v>107.27482678983833</v>
      </c>
      <c r="J230" s="97">
        <f>J229/H229*100</f>
        <v>103.0401550777859</v>
      </c>
      <c r="K230" s="97">
        <f>K229/I229*100</f>
        <v>104.34876210979549</v>
      </c>
    </row>
    <row r="231" spans="1:11" hidden="1" x14ac:dyDescent="0.2">
      <c r="A231" s="96" t="s">
        <v>96</v>
      </c>
      <c r="B231" s="62"/>
      <c r="C231" s="94"/>
      <c r="D231" s="95"/>
      <c r="E231" s="95"/>
      <c r="F231" s="104"/>
      <c r="G231" s="104"/>
      <c r="H231" s="95"/>
      <c r="I231" s="95"/>
      <c r="J231" s="95"/>
      <c r="K231" s="95"/>
    </row>
    <row r="232" spans="1:11" ht="24" hidden="1" x14ac:dyDescent="0.2">
      <c r="A232" s="96" t="s">
        <v>98</v>
      </c>
      <c r="B232" s="62" t="s">
        <v>2</v>
      </c>
      <c r="C232" s="94"/>
      <c r="D232" s="95"/>
      <c r="E232" s="95"/>
      <c r="F232" s="104"/>
      <c r="G232" s="104"/>
      <c r="H232" s="95"/>
      <c r="I232" s="95"/>
      <c r="J232" s="95"/>
      <c r="K232" s="95"/>
    </row>
    <row r="233" spans="1:11" hidden="1" x14ac:dyDescent="0.2">
      <c r="A233" s="96" t="s">
        <v>96</v>
      </c>
      <c r="B233" s="62"/>
      <c r="C233" s="94"/>
      <c r="D233" s="95"/>
      <c r="E233" s="95"/>
      <c r="F233" s="104"/>
      <c r="G233" s="104"/>
      <c r="H233" s="95"/>
      <c r="I233" s="95"/>
      <c r="J233" s="95"/>
      <c r="K233" s="95"/>
    </row>
    <row r="234" spans="1:11" hidden="1" x14ac:dyDescent="0.2">
      <c r="A234" s="98" t="s">
        <v>95</v>
      </c>
      <c r="B234" s="62" t="s">
        <v>2</v>
      </c>
      <c r="C234" s="94"/>
      <c r="D234" s="95"/>
      <c r="E234" s="95"/>
      <c r="F234" s="104"/>
      <c r="G234" s="104"/>
      <c r="H234" s="95"/>
      <c r="I234" s="95"/>
      <c r="J234" s="95"/>
      <c r="K234" s="95"/>
    </row>
    <row r="235" spans="1:11" hidden="1" x14ac:dyDescent="0.2">
      <c r="A235" s="98" t="s">
        <v>165</v>
      </c>
      <c r="B235" s="62" t="s">
        <v>2</v>
      </c>
      <c r="C235" s="94"/>
      <c r="D235" s="95"/>
      <c r="E235" s="95"/>
      <c r="F235" s="104"/>
      <c r="G235" s="104"/>
      <c r="H235" s="95"/>
      <c r="I235" s="95"/>
      <c r="J235" s="95"/>
      <c r="K235" s="95"/>
    </row>
    <row r="236" spans="1:11" ht="24" hidden="1" x14ac:dyDescent="0.2">
      <c r="A236" s="98" t="s">
        <v>166</v>
      </c>
      <c r="B236" s="62" t="s">
        <v>2</v>
      </c>
      <c r="C236" s="94"/>
      <c r="D236" s="95"/>
      <c r="E236" s="95"/>
      <c r="F236" s="104"/>
      <c r="G236" s="104"/>
      <c r="H236" s="95"/>
      <c r="I236" s="95"/>
      <c r="J236" s="95"/>
      <c r="K236" s="95"/>
    </row>
    <row r="237" spans="1:11" x14ac:dyDescent="0.2">
      <c r="A237" s="96" t="s">
        <v>14</v>
      </c>
      <c r="B237" s="62" t="s">
        <v>2</v>
      </c>
      <c r="C237" s="94">
        <v>54.3</v>
      </c>
      <c r="D237" s="95">
        <v>55.08</v>
      </c>
      <c r="E237" s="95">
        <v>59.77</v>
      </c>
      <c r="F237" s="95">
        <v>62.88</v>
      </c>
      <c r="G237" s="95">
        <v>66.400000000000006</v>
      </c>
      <c r="H237" s="95">
        <v>66.209999999999994</v>
      </c>
      <c r="I237" s="95">
        <v>72.11</v>
      </c>
      <c r="J237" s="95">
        <v>71.05</v>
      </c>
      <c r="K237" s="95">
        <v>78.099999999999994</v>
      </c>
    </row>
    <row r="238" spans="1:11" x14ac:dyDescent="0.2">
      <c r="A238" s="96"/>
      <c r="B238" s="62" t="s">
        <v>36</v>
      </c>
      <c r="C238" s="94">
        <v>80.599999999999994</v>
      </c>
      <c r="D238" s="97">
        <f>D237/C237*100</f>
        <v>101.4364640883978</v>
      </c>
      <c r="E238" s="97">
        <f>E237/D237*100</f>
        <v>108.51488743645608</v>
      </c>
      <c r="F238" s="97">
        <f>F237/E237*100</f>
        <v>105.20327923707546</v>
      </c>
      <c r="G238" s="97">
        <f>G237/E237*100</f>
        <v>111.09252133177179</v>
      </c>
      <c r="H238" s="97">
        <f>H237/F237*100</f>
        <v>105.29580152671754</v>
      </c>
      <c r="I238" s="97">
        <f>I237/G237*100</f>
        <v>108.59939759036143</v>
      </c>
      <c r="J238" s="97">
        <f>J237/H237*100</f>
        <v>107.31007400694759</v>
      </c>
      <c r="K238" s="97">
        <f>K237/I237*100</f>
        <v>108.3067535709333</v>
      </c>
    </row>
    <row r="239" spans="1:11" x14ac:dyDescent="0.2">
      <c r="A239" s="99"/>
      <c r="B239" s="100"/>
      <c r="C239" s="94"/>
      <c r="D239" s="95"/>
      <c r="E239" s="95"/>
      <c r="F239" s="95"/>
      <c r="G239" s="95"/>
      <c r="H239" s="95"/>
      <c r="I239" s="95"/>
      <c r="J239" s="95"/>
      <c r="K239" s="95"/>
    </row>
    <row r="240" spans="1:11" x14ac:dyDescent="0.2">
      <c r="A240" s="63" t="s">
        <v>60</v>
      </c>
      <c r="B240" s="62" t="s">
        <v>6</v>
      </c>
      <c r="C240" s="94">
        <v>715</v>
      </c>
      <c r="D240" s="95">
        <v>292</v>
      </c>
      <c r="E240" s="95">
        <v>360</v>
      </c>
      <c r="F240" s="95">
        <v>370</v>
      </c>
      <c r="G240" s="95">
        <v>360</v>
      </c>
      <c r="H240" s="95">
        <v>360</v>
      </c>
      <c r="I240" s="95">
        <v>350</v>
      </c>
      <c r="J240" s="95">
        <v>360</v>
      </c>
      <c r="K240" s="95">
        <v>350</v>
      </c>
    </row>
    <row r="241" spans="1:11" ht="24" x14ac:dyDescent="0.2">
      <c r="A241" s="96" t="s">
        <v>90</v>
      </c>
      <c r="B241" s="62" t="s">
        <v>91</v>
      </c>
      <c r="C241" s="94">
        <v>5.6</v>
      </c>
      <c r="D241" s="95">
        <v>2.7</v>
      </c>
      <c r="E241" s="95">
        <v>3.3</v>
      </c>
      <c r="F241" s="95">
        <v>3.5</v>
      </c>
      <c r="G241" s="95">
        <v>3.3</v>
      </c>
      <c r="H241" s="95">
        <v>3.3</v>
      </c>
      <c r="I241" s="95">
        <v>3.2</v>
      </c>
      <c r="J241" s="95">
        <v>3.3</v>
      </c>
      <c r="K241" s="95">
        <v>3.2</v>
      </c>
    </row>
    <row r="242" spans="1:11" ht="36" x14ac:dyDescent="0.2">
      <c r="A242" s="96" t="s">
        <v>61</v>
      </c>
      <c r="B242" s="101" t="s">
        <v>6</v>
      </c>
      <c r="C242" s="94">
        <v>1.8</v>
      </c>
      <c r="D242" s="95">
        <v>1.2</v>
      </c>
      <c r="E242" s="95">
        <v>1.5</v>
      </c>
      <c r="F242" s="95">
        <v>1.4</v>
      </c>
      <c r="G242" s="95">
        <v>1.3</v>
      </c>
      <c r="H242" s="95">
        <v>1.4</v>
      </c>
      <c r="I242" s="95">
        <v>1.3</v>
      </c>
      <c r="J242" s="95">
        <v>1.4</v>
      </c>
      <c r="K242" s="95">
        <v>1.3</v>
      </c>
    </row>
    <row r="243" spans="1:11" x14ac:dyDescent="0.2">
      <c r="D243" s="90"/>
    </row>
  </sheetData>
  <mergeCells count="16">
    <mergeCell ref="H9:I9"/>
    <mergeCell ref="J9:K9"/>
    <mergeCell ref="B8:B10"/>
    <mergeCell ref="A8:A10"/>
    <mergeCell ref="C9:C10"/>
    <mergeCell ref="D9:D10"/>
    <mergeCell ref="E9:E10"/>
    <mergeCell ref="F9:G9"/>
    <mergeCell ref="A1:K1"/>
    <mergeCell ref="C8:D8"/>
    <mergeCell ref="A5:K5"/>
    <mergeCell ref="A7:K7"/>
    <mergeCell ref="A6:K6"/>
    <mergeCell ref="F8:K8"/>
    <mergeCell ref="A4:K4"/>
    <mergeCell ref="E2:K3"/>
  </mergeCells>
  <phoneticPr fontId="0" type="noConversion"/>
  <pageMargins left="0.23622047244094491" right="0.23622047244094491" top="0.74803149606299213" bottom="0.55118110236220474" header="0.31496062992125984" footer="0.31496062992125984"/>
  <pageSetup paperSize="9" scale="81" fitToHeight="5" orientation="landscape" r:id="rId1"/>
  <headerFooter alignWithMargins="0">
    <oddHeader>&amp;C&amp;P</oddHeader>
  </headerFooter>
  <rowBreaks count="2" manualBreakCount="2">
    <brk id="166" max="10" man="1"/>
    <brk id="19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1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KazakovaEV</cp:lastModifiedBy>
  <cp:lastPrinted>2022-11-11T06:31:05Z</cp:lastPrinted>
  <dcterms:created xsi:type="dcterms:W3CDTF">2001-06-14T10:07:03Z</dcterms:created>
  <dcterms:modified xsi:type="dcterms:W3CDTF">2022-11-11T06:31:18Z</dcterms:modified>
</cp:coreProperties>
</file>